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3\propuesta enviada a Roberto\POI 2019 version final JD P3\"/>
    </mc:Choice>
  </mc:AlternateContent>
  <bookViews>
    <workbookView minimized="1" xWindow="1905" yWindow="3000" windowWidth="20490" windowHeight="6855"/>
  </bookViews>
  <sheets>
    <sheet name="Presup INDEP 2019" sheetId="13" r:id="rId1"/>
    <sheet name="Presup para JD" sheetId="14" state="hidden" r:id="rId2"/>
    <sheet name="Salida final de Presup con ajus" sheetId="16" state="hidden" r:id="rId3"/>
    <sheet name="Hoja1" sheetId="15" state="hidden" r:id="rId4"/>
    <sheet name="Prevenc Inund Dirección" sheetId="4" state="hidden" r:id="rId5"/>
    <sheet name="Región HNorte" sheetId="2" state="hidden" r:id="rId6"/>
    <sheet name="Región Brunca" sheetId="3" state="hidden" r:id="rId7"/>
    <sheet name="Región Chorotega" sheetId="5" state="hidden" r:id="rId8"/>
    <sheet name="Región Huetar Caribe" sheetId="6" state="hidden" r:id="rId9"/>
    <sheet name="Región Pacifico Central" sheetId="7" state="hidden" r:id="rId10"/>
    <sheet name="Reg Central Occidental" sheetId="8" state="hidden" r:id="rId11"/>
    <sheet name="Reg Central Oriental" sheetId="9" state="hidden" r:id="rId12"/>
  </sheets>
  <externalReferences>
    <externalReference r:id="rId13"/>
  </externalReferences>
  <definedNames>
    <definedName name="_xlnm.Print_Area" localSheetId="0">'Presup INDEP 2019'!$A$1:$M$18</definedName>
    <definedName name="_xlnm.Print_Titles" localSheetId="0">'Presup INDEP 2019'!$1:$11</definedName>
    <definedName name="_xlnm.Print_Titles" localSheetId="4">[1]Hoja1!$1:$8</definedName>
  </definedNames>
  <calcPr calcId="152511"/>
</workbook>
</file>

<file path=xl/calcChain.xml><?xml version="1.0" encoding="utf-8"?>
<calcChain xmlns="http://schemas.openxmlformats.org/spreadsheetml/2006/main">
  <c r="L16" i="13" l="1"/>
  <c r="L18" i="13" s="1"/>
  <c r="H72" i="16" l="1"/>
  <c r="I72" i="16"/>
  <c r="J72" i="16"/>
  <c r="K71" i="16"/>
  <c r="J71" i="16"/>
  <c r="I71" i="16"/>
  <c r="H71" i="16"/>
  <c r="G71" i="16" l="1"/>
  <c r="E82" i="14" l="1"/>
  <c r="E22" i="14"/>
  <c r="E111" i="14" s="1"/>
  <c r="E27" i="14"/>
  <c r="E69" i="14"/>
  <c r="E75" i="14"/>
  <c r="E108" i="14"/>
  <c r="E110" i="14" l="1"/>
  <c r="E112" i="14" s="1"/>
  <c r="G68" i="14" l="1"/>
  <c r="K13" i="13" l="1"/>
  <c r="K15" i="9" l="1"/>
  <c r="K15" i="7" l="1"/>
  <c r="K15" i="6" l="1"/>
  <c r="K15" i="5" l="1"/>
  <c r="K15" i="2" l="1"/>
</calcChain>
</file>

<file path=xl/comments1.xml><?xml version="1.0" encoding="utf-8"?>
<comments xmlns="http://schemas.openxmlformats.org/spreadsheetml/2006/main">
  <authors>
    <author>Kathia</author>
    <author>Ericka</author>
  </authors>
  <commentList>
    <comment ref="L12" authorId="0" shapeId="0">
      <text>
        <r>
          <rPr>
            <b/>
            <sz val="20"/>
            <color indexed="81"/>
            <rFont val="Tahoma"/>
            <family val="2"/>
          </rPr>
          <t>Kathia:</t>
        </r>
        <r>
          <rPr>
            <sz val="20"/>
            <color indexed="81"/>
            <rFont val="Tahoma"/>
            <family val="2"/>
          </rPr>
          <t xml:space="preserve">
Incluir todo el presupuesto operativo de la Drección, que considere lo referente al equipo técnico, viaticos, demás gastos operativos de la Dirección, en el 2018 todo quedó en una meta.</t>
        </r>
      </text>
    </comment>
    <comment ref="D13" authorId="1" shapeId="0">
      <text>
        <r>
          <rPr>
            <b/>
            <sz val="9"/>
            <color indexed="81"/>
            <rFont val="Tahoma"/>
            <family val="2"/>
          </rPr>
          <t>Ericka:</t>
        </r>
        <r>
          <rPr>
            <sz val="9"/>
            <color indexed="81"/>
            <rFont val="Tahoma"/>
            <family val="2"/>
          </rPr>
          <t xml:space="preserve">
estos entrarían como uno solo y sería la conclusión del Estudio de Factibilidad en general</t>
        </r>
      </text>
    </comment>
  </commentList>
</comments>
</file>

<file path=xl/comments2.xml><?xml version="1.0" encoding="utf-8"?>
<comments xmlns="http://schemas.openxmlformats.org/spreadsheetml/2006/main">
  <authors>
    <author>Ericka</author>
  </authors>
  <commentList>
    <comment ref="C2" authorId="0" shapeId="0">
      <text>
        <r>
          <rPr>
            <b/>
            <sz val="9"/>
            <color indexed="81"/>
            <rFont val="Tahoma"/>
            <family val="2"/>
          </rPr>
          <t>Ericka:</t>
        </r>
        <r>
          <rPr>
            <sz val="9"/>
            <color indexed="81"/>
            <rFont val="Tahoma"/>
            <family val="2"/>
          </rPr>
          <t xml:space="preserve">
no</t>
        </r>
      </text>
    </comment>
    <comment ref="C3" authorId="0" shapeId="0">
      <text>
        <r>
          <rPr>
            <b/>
            <sz val="9"/>
            <color indexed="81"/>
            <rFont val="Tahoma"/>
            <family val="2"/>
          </rPr>
          <t>Ericka:</t>
        </r>
        <r>
          <rPr>
            <sz val="9"/>
            <color indexed="81"/>
            <rFont val="Tahoma"/>
            <family val="2"/>
          </rPr>
          <t xml:space="preserve">
estos entrarían como uno solo y sería la conclusión del Estudio de Factibilidad en general</t>
        </r>
      </text>
    </comment>
  </commentList>
</comments>
</file>

<file path=xl/comments3.xml><?xml version="1.0" encoding="utf-8"?>
<comments xmlns="http://schemas.openxmlformats.org/spreadsheetml/2006/main">
  <authors>
    <author>Kathia Hidalgo</author>
    <author>Roberto Spesny Garron</author>
  </authors>
  <commentList>
    <comment ref="C15" authorId="0" shapeId="0">
      <text>
        <r>
          <rPr>
            <b/>
            <sz val="9"/>
            <color indexed="81"/>
            <rFont val="Tahoma"/>
            <family val="2"/>
          </rPr>
          <t>Kathia Hidalgo:</t>
        </r>
        <r>
          <rPr>
            <sz val="9"/>
            <color indexed="81"/>
            <rFont val="Tahoma"/>
            <family val="2"/>
          </rPr>
          <t xml:space="preserve">
Valle verde, Javillos y Tres esquinas 3 proyectos en total</t>
        </r>
      </text>
    </comment>
    <comment ref="K15" authorId="1" shapeId="0">
      <text>
        <r>
          <rPr>
            <b/>
            <sz val="9"/>
            <color indexed="81"/>
            <rFont val="Tahoma"/>
            <family val="2"/>
          </rPr>
          <t>Roberto Spesny Garron:</t>
        </r>
        <r>
          <rPr>
            <sz val="9"/>
            <color indexed="81"/>
            <rFont val="Tahoma"/>
            <family val="2"/>
          </rPr>
          <t xml:space="preserve">
se debio ajustar meta ya que son tres proyectos los que al final quedaron incluidos en POI. kathia</t>
        </r>
      </text>
    </comment>
  </commentList>
</comments>
</file>

<file path=xl/comments4.xml><?xml version="1.0" encoding="utf-8"?>
<comments xmlns="http://schemas.openxmlformats.org/spreadsheetml/2006/main">
  <authors>
    <author>Kathia Hidalgo</author>
  </authors>
  <commentList>
    <comment ref="C11" authorId="0" shapeId="0">
      <text>
        <r>
          <rPr>
            <b/>
            <sz val="9"/>
            <color indexed="81"/>
            <rFont val="Tahoma"/>
            <family val="2"/>
          </rPr>
          <t>Kathia Hidalgo:</t>
        </r>
        <r>
          <rPr>
            <sz val="9"/>
            <color indexed="81"/>
            <rFont val="Tahoma"/>
            <family val="2"/>
          </rPr>
          <t xml:space="preserve">
se refiere al estudio de factibilidad  del PROYECTO PITTIER</t>
        </r>
      </text>
    </comment>
    <comment ref="C15" authorId="0" shapeId="0">
      <text>
        <r>
          <rPr>
            <b/>
            <sz val="9"/>
            <color indexed="81"/>
            <rFont val="Tahoma"/>
            <family val="2"/>
          </rPr>
          <t>Kathia Hidalgo:</t>
        </r>
        <r>
          <rPr>
            <sz val="9"/>
            <color indexed="81"/>
            <rFont val="Tahoma"/>
            <family val="2"/>
          </rPr>
          <t xml:space="preserve">
CONTRUCCIÓN JALACA</t>
        </r>
      </text>
    </comment>
  </commentList>
</comments>
</file>

<file path=xl/comments5.xml><?xml version="1.0" encoding="utf-8"?>
<comments xmlns="http://schemas.openxmlformats.org/spreadsheetml/2006/main">
  <authors>
    <author>Kathia Hidalgo</author>
  </authors>
  <commentList>
    <comment ref="C15" authorId="0" shapeId="0">
      <text>
        <r>
          <rPr>
            <b/>
            <sz val="9"/>
            <color indexed="81"/>
            <rFont val="Tahoma"/>
            <family val="2"/>
          </rPr>
          <t>Kathia Hidalgo:</t>
        </r>
        <r>
          <rPr>
            <sz val="9"/>
            <color indexed="81"/>
            <rFont val="Tahoma"/>
            <family val="2"/>
          </rPr>
          <t xml:space="preserve">
total 2 Proyec: Cañas dulces y Guayabo</t>
        </r>
      </text>
    </comment>
  </commentList>
</comments>
</file>

<file path=xl/comments6.xml><?xml version="1.0" encoding="utf-8"?>
<comments xmlns="http://schemas.openxmlformats.org/spreadsheetml/2006/main">
  <authors>
    <author>Kathia Hidalgo</author>
  </authors>
  <commentList>
    <comment ref="C15" authorId="0" shapeId="0">
      <text>
        <r>
          <rPr>
            <b/>
            <sz val="9"/>
            <color indexed="81"/>
            <rFont val="Tahoma"/>
            <family val="2"/>
          </rPr>
          <t>Kathia Hidalgo:</t>
        </r>
        <r>
          <rPr>
            <sz val="9"/>
            <color indexed="81"/>
            <rFont val="Tahoma"/>
            <family val="2"/>
          </rPr>
          <t xml:space="preserve">
Caño Seco, San pancrasio y Santo Domingo</t>
        </r>
      </text>
    </comment>
  </commentList>
</comments>
</file>

<file path=xl/comments7.xml><?xml version="1.0" encoding="utf-8"?>
<comments xmlns="http://schemas.openxmlformats.org/spreadsheetml/2006/main">
  <authors>
    <author>Kathia Hidalgo</author>
  </authors>
  <commentList>
    <comment ref="K15" authorId="0" shapeId="0">
      <text>
        <r>
          <rPr>
            <b/>
            <sz val="9"/>
            <color indexed="81"/>
            <rFont val="Tahoma"/>
            <family val="2"/>
          </rPr>
          <t>Kathia Hidalgo:</t>
        </r>
        <r>
          <rPr>
            <sz val="9"/>
            <color indexed="81"/>
            <rFont val="Tahoma"/>
            <family val="2"/>
          </rPr>
          <t xml:space="preserve">
se refiere a 3 proyectos</t>
        </r>
      </text>
    </comment>
    <comment ref="K17" authorId="0" shapeId="0">
      <text>
        <r>
          <rPr>
            <b/>
            <sz val="9"/>
            <color indexed="81"/>
            <rFont val="Tahoma"/>
            <family val="2"/>
          </rPr>
          <t>Kathia Hidalgo:</t>
        </r>
        <r>
          <rPr>
            <sz val="9"/>
            <color indexed="81"/>
            <rFont val="Tahoma"/>
            <family val="2"/>
          </rPr>
          <t xml:space="preserve">
se refiere a un proy</t>
        </r>
      </text>
    </comment>
  </commentList>
</comments>
</file>

<file path=xl/comments8.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<sst xmlns="http://schemas.openxmlformats.org/spreadsheetml/2006/main" count="1397" uniqueCount="247">
  <si>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</si>
  <si>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</si>
  <si>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</si>
  <si>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</si>
  <si>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</si>
  <si>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</si>
  <si>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</si>
  <si>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</si>
  <si>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</si>
  <si>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</si>
  <si>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</si>
  <si>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</si>
  <si>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</si>
  <si>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</si>
  <si>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</si>
  <si>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</si>
  <si>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</si>
  <si>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</si>
  <si>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</si>
  <si>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</si>
  <si>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</si>
  <si>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</si>
  <si>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Que para el 2015 se identifiquen el 100% de las fuentes de financiamiento de los proyectos con estudio de factibilidad programados y elaborados en el periodo</t>
  </si>
  <si>
    <t>Unidad</t>
  </si>
  <si>
    <t>Porcentaje</t>
  </si>
  <si>
    <t>Que para el 2015 el 100% de proyectos de riego y drenaje con fuentes de financiamiento identificadas ingresen a la corriente del procesos de contratación.</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</si>
  <si>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</si>
  <si>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</si>
  <si>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Que para el 2015 el 100% de proyectos de riego y drenaje ingresados al proceso de contratación finalicen  y sean enviadas para su adjudicación</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</si>
  <si>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</si>
  <si>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</si>
  <si>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</si>
  <si>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</si>
  <si>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</si>
  <si>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Que para el 2015 se cumpla en un 100% el plazo de construcción de las obras en los proyectos de riego programados</t>
  </si>
  <si>
    <t xml:space="preserve">Porcentaje promedio de cumplimiento del plazo de construcción de las obras </t>
  </si>
  <si>
    <t>Calidad</t>
  </si>
  <si>
    <t>Ha de cultivo intervenidas con infraestructura de drenaje</t>
  </si>
  <si>
    <t>Número de hectáreas de cultivo intervenidas con infraestructura de drenaje</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</si>
  <si>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</si>
  <si>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</si>
  <si>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Efectuar la gestión y seguimiento de los productos, objetivos y metas de la Dirección  para detectar la mejora en los procesos y calidad en los servicios</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</si>
  <si>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</si>
  <si>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</si>
  <si>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</si>
  <si>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Efectuar los procesos de contratación y ejecución de las obras programas para intervenir áreas con la instalación de infraestructura de riego y ejecución de las obras programadas para intervenir área con la instalación de infraestructura de riego y ejecución de obras de drenaje que permita atender las necesidades de la población y la producción nacional</t>
  </si>
  <si>
    <t>Que para el 2015 se cumpla en un 100% el plazo de construcción de las obras en los proyectos de drenaje programadas</t>
  </si>
  <si>
    <t>Porcentaje promedio de cumplimiento del plazo de construcción de obras de infraestructura de drenaje</t>
  </si>
  <si>
    <t>Porcentaje de acciones de seguimiento y apoyo técnico realizadas en los proyectos programados</t>
  </si>
  <si>
    <t>Cantidad de acciones de seguimiento y apoyo técnico realizadas/ Cantidad de seguimiento y apoyo técnico contenidos en el Plan de Operación</t>
  </si>
  <si>
    <t>Que para el 2015 se realice el 100% de las acciones  de capacitación y apoyo a la gestión a los beneficiarios(as)  de los proyectos de riego y drenaje construidos en las distintas regiones conforme al Plan de Capacitación y  Apoyo a los beneficiarios(as) elaborado</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</si>
  <si>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</si>
  <si>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</si>
  <si>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Realizar la gestión inicial de los proyectos de riego y de drenaje para identificar las necesidades de los agricultores  y la elaboración de estudios a nivel de perfil</t>
  </si>
  <si>
    <t>Iniciativas de proyectos identificadas por región</t>
  </si>
  <si>
    <t>Región Huetar Norte</t>
  </si>
  <si>
    <t>Región Brunca</t>
  </si>
  <si>
    <t>Región Chorotega</t>
  </si>
  <si>
    <t>Región Huetar Caribe</t>
  </si>
  <si>
    <t>Región Pacífico Central</t>
  </si>
  <si>
    <t>Región Central Occidental</t>
  </si>
  <si>
    <t>Región Central Oriental</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</si>
  <si>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</si>
  <si>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Que para el 2015 se identifiquen  iniciativas de proyectos por región.</t>
  </si>
  <si>
    <t>Qué para el 2015 se intervengan hectáreas  de cultivo con infraestructura de drenaje</t>
  </si>
  <si>
    <t>Que para el 2015 se realice el 100% de las acciones de seguimiento y apoyo técnico programados en proyectos de riego y de drenaje construidos</t>
  </si>
  <si>
    <t>Ejecutar el seguimiento, la capacitación y el apoyo técnico a los beneficiarios(as) de los proyectos de construidos y entregados para contribuir con la gestión y desempeño óptimo de los proyectos, así como con el uso eficiente y sostenible del agua.</t>
  </si>
  <si>
    <t>Que para el 2015 se elaboren 4 perfiles de proyectos referentes a todas las regiones del país</t>
  </si>
  <si>
    <t>Que para el 2015 se elaboren y aprueben  2 estudios de factibilidad  referentes a todas las regiones del país</t>
  </si>
  <si>
    <r>
      <t xml:space="preserve">Que para el 2015 se identifiquen </t>
    </r>
    <r>
      <rPr>
        <sz val="12"/>
        <color rgb="FFFF0000"/>
        <rFont val="Franklin Gothic Book"/>
        <family val="2"/>
      </rPr>
      <t xml:space="preserve"> xxx</t>
    </r>
    <r>
      <rPr>
        <sz val="12"/>
        <color theme="1"/>
        <rFont val="Franklin Gothic Book"/>
        <family val="2"/>
      </rPr>
      <t xml:space="preserve"> iniciativas de proyectos por región.</t>
    </r>
  </si>
  <si>
    <t>Que para el 2015 se intervenga 139 hectáreas con sistemas de riego</t>
  </si>
  <si>
    <t>Que para el 2015 se realice el 100% de las acciones de seguimiento y apoyo técnico programados en 2 proyectos de riego y de drenaje construidos</t>
  </si>
  <si>
    <t>xxx</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</si>
  <si>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</si>
  <si>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Que para el 2015 se elaboren y apliquen en la región instrumentos de seguimiento y control de las metas anuales</t>
  </si>
  <si>
    <t>Realizar los estudios a nivel de factibilidad y la identificación de posibles fuentes de financiamiento de los proyectos de riego y drenaje identificados para determinar la viabilidad técnica, operativa y financiera necesaria para su implementación</t>
  </si>
  <si>
    <t>Efectuar los procesos de contratación y ejecución de las obras programas para intervenir áreas  con la instalación de infraestructura de riego y ejecución de obras de drenaje que permita atender las necesidades de la población y la producción nacional.</t>
  </si>
  <si>
    <t>Que para el 2015 se elaboren 2 perfiles de proyectos referentes a todas las regiones del país</t>
  </si>
  <si>
    <t>Que para el 2015 se identifiquen  xxx iniciativas de proyectos por región.</t>
  </si>
  <si>
    <t xml:space="preserve">Que para el 2015 se elabore y apruebe 1 estudio de factibilidad  </t>
  </si>
  <si>
    <t xml:space="preserve">Que para el 2015 se elaboren y aprueben  2 estudios de factibilidad  </t>
  </si>
  <si>
    <t>Efectuar los procesos de contratación y ejecución de las obras programas para intervenir áreas con la instalación de infraestructura de riego y ejecución de obras de drenaje que permita atender las necesidades de la población y la producción nacional</t>
  </si>
  <si>
    <t>Que para el 2015 el 100% de proyectos de riego y/o drenaje ingresados al proceso de contratación finalicen  y sean enviadas para su adjudicación</t>
  </si>
  <si>
    <t>Que para el 2015 el 100% de proyectos de riego y/o drenaje con fuentes de financiamiento identificadas ingresen a la corriente del procesos de contratación.</t>
  </si>
  <si>
    <t>Qué para el 2015 se intervengan 194 hectáreas  de cultivo con infraestructura de drenaje</t>
  </si>
  <si>
    <t>Que para el 2015 se realice el 100% de las acciones de seguimiento y apoyo técnico programados en 2 proyectos de riego y de drenaje construidos. (JALACA(DRENAJE) Y GUTIERREZ BRAUN (RIEGO)).</t>
  </si>
  <si>
    <t>Que para el 2015 se realice el 100% de las acciones  de capacitación y apoyo a la gestión a los beneficiarios(as)  de los proyectos de riego y drenaje construidos en la región conforme al Plan de Capacitación y  Apoyo a los beneficiarios(as) elaborado.</t>
  </si>
  <si>
    <t>Porcentaje de acciones de capacitación a los beneficiarios(as) y apoyo en la gestión realizadas en la región</t>
  </si>
  <si>
    <t>Que para el 2015 se logre un 10% de reducción  promedio de consumo de agua en los proyectos de modernización de sistemas de riego construidos en la región.</t>
  </si>
  <si>
    <t>Cantidad de acciones de seguimiento y apoyo técnico realizadas/ Cantidad de acciones de seguimiento y apoyo técnico contenidos en el Plan de Operación</t>
  </si>
  <si>
    <t>Cantidad de acciones de seguimiento y apoyo técnico realizadas/ Cantidad de acciones de seguimiento y apoyo técnico contenidos en el  Plan de Capacitación y Apoyo Técnico del periodo.</t>
  </si>
  <si>
    <t>xx</t>
  </si>
  <si>
    <t>Que para el 2015 se elaboren y aprueben 2 estudios de factibilidad  referentes a todas las regiones del país</t>
  </si>
  <si>
    <t>Que para el 2015 se intervengan 104 hectáreas con sistemas de riego</t>
  </si>
  <si>
    <t>Cantidad de acciones de seguimiento y apoyo técnico realizadas/ Cantidad de seguimiento y apoyo técnico contenidos en el Plan de Capacitación y Apoyo Técnico del periodo.</t>
  </si>
  <si>
    <t>Que para el 2015 se realice el 100% de las acciones  de capacitación y apoyo a la gestión a los beneficiarios(as)  de los proyectos de riego y drenaje construidos en la región conforme al Plan de Capacitación y  Apoyo a los beneficiarios(as) elaborado</t>
  </si>
  <si>
    <t>Que para el 2015 se elaboren 2 perfiles de proyectos referentes en la región</t>
  </si>
  <si>
    <t>Que para el 2015 se identifiquen xx  iniciativas de proyectos en la región.</t>
  </si>
  <si>
    <t>Que para el 2015 se elaboren y aprueben  7 estudios de factibilidad en la región</t>
  </si>
  <si>
    <t>Qué para el 2015 se intervengan 1321 hectáreas  de cultivo con infraestructura de drenaje</t>
  </si>
  <si>
    <t>Reportes de seguimiento y control de las metas anuales elaboradas y remitidas en la región</t>
  </si>
  <si>
    <t>Perfiles de proyectos elaborados en la región</t>
  </si>
  <si>
    <t>Que para el 2015 se elaboren 2 perfiles de proyectos en la región</t>
  </si>
  <si>
    <t>Que para el 2015 se intervenga 224 hectáreas con sistemas de riego</t>
  </si>
  <si>
    <t>Que para el 2015 se logre un 10% de reducción  promedio de consumo de agua en los proyectos de modernización de sistemas de riego en la región.</t>
  </si>
  <si>
    <t>Que para el 2015 se elaboren 2 perfiles de proyectos en la región.</t>
  </si>
  <si>
    <t>Que para el 2015 se elaboren y aprueben  1 estudio de factibilidad  en la región</t>
  </si>
  <si>
    <t>Que para el 2015 se intervenga 221 hectáreas con sistemas de riego</t>
  </si>
  <si>
    <t>Que para el 2015 se elaboren y aprueben  2 estudios de factibilidad  en la región</t>
  </si>
  <si>
    <t>Efectuar los procesos de contratación y ejecución de las obras programas para intervenir áreas  con la instalación de infraestructura de riego y ejecución de obras de drenaje que permita atender las necesidades de la población y la producción nacional</t>
  </si>
  <si>
    <t>Número de proyectos de riego y drenaje con fuente de financiamiento identificada ingresados al proceso de contratación/ Número de proyectos con fuente de financiamiento identificados en el periodo</t>
  </si>
  <si>
    <t>Número de proyectos con fuente de financiamiento identificados/ Número de proyectos con estudio de factibilidad y fuente de financiamiento programados a identificar</t>
  </si>
  <si>
    <t>Áreas</t>
  </si>
  <si>
    <t>Riego y Drenaje</t>
  </si>
  <si>
    <t>Que para el 2015 se realice el 100% de las acciones  de capacitación y apoyo a la gestión a los beneficiarios(as)  de los proyectos de riego y/o drenaje construidos en la región conforme al Plan de Capacitación y  Apoyo a los beneficiarios(as) elaborado</t>
  </si>
  <si>
    <t>Realizar los estudios a nivel de factibilidad y la identificación de posibles fuentes de financiamiento de los proyectos de riego y/o drenaje identificados para determinar la viabilidad técnica, operativa y financiera necesaria para su implementación</t>
  </si>
  <si>
    <t>Plan Operativo Institucional por Unidad 2015</t>
  </si>
  <si>
    <t>Salarios</t>
  </si>
  <si>
    <t>Realizar los estudios a nivel de prefactibilidad o factibilidad y la identificación de posibles fuentes de financiamiento de los proyectos de riego y drenaje para determinar la viabilidad técnica, operativa y financiera necesaria para su implementación.</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</si>
  <si>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</si>
  <si>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</si>
  <si>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</si>
  <si>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</si>
  <si>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</si>
  <si>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Ingeniería y Desarrollo de Proyectos</t>
  </si>
  <si>
    <t xml:space="preserve">Riego, Drenaje y Proyecto Sistema de Abastecimiento de Agua para la Cuenca Media del Río Tempisque y Comunidades Costeras </t>
  </si>
  <si>
    <t>Dirección:</t>
  </si>
  <si>
    <t>Director:</t>
  </si>
  <si>
    <t>Marvin Coto Hernández</t>
  </si>
  <si>
    <t>unidad</t>
  </si>
  <si>
    <t>observaciones</t>
  </si>
  <si>
    <t>Total</t>
  </si>
  <si>
    <t>porcentaje</t>
  </si>
  <si>
    <t xml:space="preserve">Porcentaje de avance en la elaboración del Estudio de Factibilidad  Fase 1 Embalse Río Piedras y Canal Oeste hasta el Río Tempisque
</t>
  </si>
  <si>
    <t>Dirección de Ingenieria y Desarrollo Pro</t>
  </si>
  <si>
    <t>Descripción</t>
  </si>
  <si>
    <t>Partida</t>
  </si>
  <si>
    <t>Grupo SubPartida</t>
  </si>
  <si>
    <t>SubPartida</t>
  </si>
  <si>
    <t>Presupuesto Total</t>
  </si>
  <si>
    <t>Sueldos para Cargos Fijos</t>
  </si>
  <si>
    <t>0</t>
  </si>
  <si>
    <t>01</t>
  </si>
  <si>
    <t>Servicios Especiales</t>
  </si>
  <si>
    <t>03</t>
  </si>
  <si>
    <t>Suplencias</t>
  </si>
  <si>
    <t>05</t>
  </si>
  <si>
    <t>Tiempo Extraordinario</t>
  </si>
  <si>
    <t>02</t>
  </si>
  <si>
    <t>Retribución por Años Servidos</t>
  </si>
  <si>
    <t>Restric al Ejercicio Liberal de la Profe</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</si>
  <si>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</si>
  <si>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</si>
  <si>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</si>
  <si>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</si>
  <si>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</si>
  <si>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</si>
  <si>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</si>
  <si>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</si>
  <si>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</si>
  <si>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Contribución Patr. Seguro Pens. CCSS</t>
  </si>
  <si>
    <t>Aporte Patronal Rég. Oblig. Pens. Comple</t>
  </si>
  <si>
    <t>Aporte Patronal Fondo de Cap. Laboral</t>
  </si>
  <si>
    <t>Contrib.Patr. Otros Fondos Ad.Entes Pub</t>
  </si>
  <si>
    <t>Contrib.Patr.Otros Fondos Ad.Entes Priv</t>
  </si>
  <si>
    <t>Impresión, encuadernación y otros</t>
  </si>
  <si>
    <t>1</t>
  </si>
  <si>
    <t>Que se presenten 4 informes de gestión y Seguimiento de la Dirección</t>
  </si>
  <si>
    <t>Transporte dentro del país</t>
  </si>
  <si>
    <t>Viáticos dentro del país</t>
  </si>
  <si>
    <t>Que se realice un estudio de factibilidad para proyectos de protección contra inundaciones</t>
  </si>
  <si>
    <t>Alquileres de Edificios, Locales y Terre</t>
  </si>
  <si>
    <t>Servicio de energía eléctrica</t>
  </si>
  <si>
    <t>Servicio de telecomunicaciones</t>
  </si>
  <si>
    <t>Otros servicios básicos</t>
  </si>
  <si>
    <t>Información</t>
  </si>
  <si>
    <t>Publicidad y propaganda</t>
  </si>
  <si>
    <t>Transporte de bienes</t>
  </si>
  <si>
    <t>Servicios de ingeniería</t>
  </si>
  <si>
    <t>Servicios de desarrollo sistemas informá</t>
  </si>
  <si>
    <t>Servicios generales</t>
  </si>
  <si>
    <t>06</t>
  </si>
  <si>
    <t>Otros servicios de gestión y apoyo</t>
  </si>
  <si>
    <t>Seguros</t>
  </si>
  <si>
    <t>Actividades de capacitación</t>
  </si>
  <si>
    <t>07</t>
  </si>
  <si>
    <t>Actividades protocolarias y sociales</t>
  </si>
  <si>
    <t>Gastos de representación institucional</t>
  </si>
  <si>
    <t>Mantenimiento de edificios y locales</t>
  </si>
  <si>
    <t>08</t>
  </si>
  <si>
    <t>Mant. y rep. de maquinaria y equipo tran</t>
  </si>
  <si>
    <t>Mant. y rep. de equipo de comunicación</t>
  </si>
  <si>
    <t>Mant. y rep. equipo y mobiliario oficina</t>
  </si>
  <si>
    <t>Mant. y rep. equipo computo y sist. info</t>
  </si>
  <si>
    <t>Mantenimiento y reparación otros equipos</t>
  </si>
  <si>
    <t>Combustibles y lubricantes</t>
  </si>
  <si>
    <t>2</t>
  </si>
  <si>
    <t>Productos farmaceuticos y medicinales</t>
  </si>
  <si>
    <t>Tintas, pinturas y diluyentes</t>
  </si>
  <si>
    <t>Materiales y productos metálicos</t>
  </si>
  <si>
    <t>Materiales y prod. minerales y asfalticos</t>
  </si>
  <si>
    <t>Madera y sus derivados</t>
  </si>
  <si>
    <t>Mat. y prod. eléct. telefónicos y comput</t>
  </si>
  <si>
    <t>Repuestos y accesorios</t>
  </si>
  <si>
    <t>Útiles y materiales de oficina y computo</t>
  </si>
  <si>
    <t>Productos de papel cartón e impresos</t>
  </si>
  <si>
    <t>Textiles y vesturios</t>
  </si>
  <si>
    <t>Útiles y materiales de limpieza</t>
  </si>
  <si>
    <t>Otros útiles, materiales y suministros d</t>
  </si>
  <si>
    <t>Equipo de comunicación</t>
  </si>
  <si>
    <t>5</t>
  </si>
  <si>
    <t>Equipo y mobiliario de oficina</t>
  </si>
  <si>
    <t>Maquinaria y equipo diverso</t>
  </si>
  <si>
    <t>Instalaciones</t>
  </si>
  <si>
    <t>80% de avance en la elaboración del Estudio de Factibilidad del Proyecto de Abastecimiento de Agua para la Cue</t>
  </si>
  <si>
    <t>Elaboración del Estudio de Prefactibilidad Trasvase de Agua de la Vertiente Norte a Liberia para uso agropecua</t>
  </si>
  <si>
    <t>Que se relice la gestión de la oficina regional, el seguimiento, representación  y coordinación de los proyect</t>
  </si>
  <si>
    <t>Otros servicios no específicados</t>
  </si>
  <si>
    <t>Materiales y productos de plástico</t>
  </si>
  <si>
    <t>Herramientas e instrumentos</t>
  </si>
  <si>
    <t>Que se concluyan y entreguen a los beneficiarios la totalidad de los proyectos programados</t>
  </si>
  <si>
    <t>SubTotal</t>
  </si>
  <si>
    <t>Ejecutar las acciones de identificación, estudios de preinversión, inversión y seguimiento de proyectos para brindar a los usuarios  apoyo a la gestión de proyectos de riego, drenaje, que permita el uso y aprovechamiento sostenible del agua en actividades productivas y el mejoramiento de las condiciones de producción en áreas susceptibles a niveles freáticos altos y prevención conta inundaciones que mejore las condiciones para mitigar los efectos adversos de inundaciones.</t>
  </si>
  <si>
    <r>
      <t xml:space="preserve">Plan de Desarrollo para el Proyecto de Abastecimiento de Agua para la cuenca media del río Tempisque y comunidades costeras.  </t>
    </r>
    <r>
      <rPr>
        <b/>
        <sz val="12"/>
        <color rgb="FFFF0000"/>
        <rFont val="Franklin Gothic Book"/>
        <family val="2"/>
      </rPr>
      <t>Esto debe modificarse, pues para el otro año sería la gestión del financiamiento para contratar la elaboración del Plan. En ese sentido, mas bien desde mi punto de vista no lo incluiría pues es parte de la gestión de financiamiento general.</t>
    </r>
  </si>
  <si>
    <r>
      <t xml:space="preserve">Porcentaje de avance en la elaboración del Estudio de Factibilidad  Fase II Red de Conducción y Distribución de la Margen Derecha del Río Tempisque. </t>
    </r>
    <r>
      <rPr>
        <b/>
        <sz val="12"/>
        <color rgb="FFFF0000"/>
        <rFont val="Franklin Gothic Book"/>
        <family val="2"/>
      </rPr>
      <t>Juntar con la anterior y hacer una sola con la conlusión del Estudio de Factibilidad</t>
    </r>
  </si>
  <si>
    <r>
      <t xml:space="preserve">Porcentaje de avance en la elaboración del Estudio de Ambiental Fase I Embalse Río Piedras y Canal Oeste hasta el Río Tempisque. </t>
    </r>
    <r>
      <rPr>
        <b/>
        <sz val="12"/>
        <color rgb="FFFF0000"/>
        <rFont val="Franklin Gothic Book"/>
        <family val="2"/>
      </rPr>
      <t>Esto se elimina ya que el EsIA ya se esta haciendo como uno solo para todo el proyecto. No procede</t>
    </r>
  </si>
  <si>
    <r>
      <t xml:space="preserve">Porcentaje de avance en la elaboración del Estudio de Impacto Ambiental Fase II. </t>
    </r>
    <r>
      <rPr>
        <b/>
        <sz val="12"/>
        <color rgb="FFFF0000"/>
        <rFont val="Franklin Gothic Book"/>
        <family val="2"/>
      </rPr>
      <t>Modificar por: Conclusión del trámite de aprobación del EsIA</t>
    </r>
  </si>
  <si>
    <t>Gestión de financiamiento del Proyecto</t>
  </si>
  <si>
    <t>Subtotal</t>
  </si>
  <si>
    <t>+G22-E22</t>
  </si>
  <si>
    <t>Cantidad de Informes Técnicos elaborados en el año  para los Estudios de Factibilidad de Proyectos de Riego requeridos por las Oficinas Regionales
Cantidad de Informes elaborados en el año para  Diseño de Proyectos de Drenaje requeridos por las Oficinas  Regionales 
Cantidad  de Estudios Técnicos de Proyectos de Prevención de Inundaciones en Cuencas Hidrográficas elaborados  en el año</t>
  </si>
  <si>
    <t>7
7
1</t>
  </si>
  <si>
    <t>Porcentaje de avance en la elaboración del Estudio Plan de Desarrollo.</t>
  </si>
  <si>
    <t>Coordinar la realización de las etapas de preinversión  y búsqueda de alternativas de financiamiento para el proyecto Sistema de Abastecimiento de Agua para la Cuenca Media del Río Tempisque y Comunidades Costeras  incluido en el Programa Integral de  Abastecimiento de Agua para Guanacaste (PIAAG) para el logro de los objetivos del Proyecto.</t>
  </si>
  <si>
    <t xml:space="preserve">Finalizar la etapa de preinversión del proyecto  del Proyecto de Abastecimiento de Agua para la Cuenca Media del Río Tempisque  y Comunidades Costeras
</t>
  </si>
  <si>
    <t>Sumatoria del peso relativo obtenido en la realización de las  actividades  del Plan de Desarrollo/ total de actividades del PD</t>
  </si>
  <si>
    <t>Porcentaje de avance en la realización  de la Topografía LIDAR de toda la Márgen Derecha del Río Tempisque.</t>
  </si>
  <si>
    <t>Sumatoria de peso relativo obtenido en la realización de las actividades para la Topografía LIDAR de toda la Márgen Derecha del Río Tempisque/total de actividades para la Topografía LIDAR de toda la Márgen Derecha del Río Tempisque.</t>
  </si>
  <si>
    <t>Presupuesto 2019</t>
  </si>
  <si>
    <t>Porcentaje de avance obtenido en la expropiación del total de hectareas  de la zona de Reserva Biológica de Lomas Barbudal  al cierre del año</t>
  </si>
  <si>
    <t xml:space="preserve">Total de héctareas de la zona de Reserva Biológica de Lomas Barbudal con expropiación realizada/ total de hectáreas de la Reserva programadas (556 ha) </t>
  </si>
  <si>
    <t>Concluir la totalidad de Informes Técnicos y Diseños requeridos por las Oficinas  Regionales para  proyectos de riego, drenaje y prevención de inundaciones</t>
  </si>
  <si>
    <t xml:space="preserve">Concluir en un 100% el  proceso de expropiación  del total de hectareas  de la zona de Reserva Biológica de Lomas Barbudal  al cierre del año
</t>
  </si>
  <si>
    <t>Número de Informes Técnicos elaborados  para los Estudios de Factibilidad de Proyectos de Riego.
Número de Informes  de Diseño de Proyectos de Drenaje elaborados para las Regiones en el periodo 
Número de Estudios Técnicos de Proyectos de Prevención de Inundaciones en Cuencas Hidrográficas elaborados y aprobados</t>
  </si>
  <si>
    <t>Plan Operativo Institucional por Unidad 2019</t>
  </si>
  <si>
    <r>
      <t xml:space="preserve">Esta meta se refiere a la labor de apoyo que realizan  los equipos interdisciplinarios que conforman la Dirección para la presentación de los estudios técnicos necesarios para elaborar los Informes Finales de Factibilidad de proyectos de riego  que cada Región  integra  y programa en el periodo vigente, considera a su vez los informes de diseño </t>
    </r>
    <r>
      <rPr>
        <sz val="12"/>
        <rFont val="Franklin Gothic Book"/>
        <family val="2"/>
      </rPr>
      <t xml:space="preserve">de Proyectos de Drenaje y de  Prevención de Inundaciones en Cuencas Hidrográficas </t>
    </r>
    <r>
      <rPr>
        <sz val="12"/>
        <color theme="1"/>
        <rFont val="Franklin Gothic Book"/>
        <family val="2"/>
      </rPr>
      <t xml:space="preserve">
Esta meta se fundamenta en los artículos del 8 al 17 del Manual de Porcedimientos para la Gestión de Proyectos de Riego y Drenaje de INDEP.  Se utiliza un indicador de producto, por lo que para efectos de seguimiento  trimestral y evaluación semestral   se realizará una consulta  a la oficina regional  en cada trimestre sobre las acciones realizadas. Al concluir el IV trimestre se determinará el nivel de cumplimiento de la meta.  
Considera todos los recursos  requeridos para efectuar la  gestión operativa de la Dirección.
</t>
    </r>
  </si>
  <si>
    <t>A la hora de la formulación se presupuestó la suma de 3000 millones para expropiaciones, no obstante el monto definitivo aprobado por la CGR para Senara fue de 2851 129 244 millones.  Por lo que se corregió el presupuesto una vez que este fue aprobado por la CGR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</si>
</sst>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9"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name val="Calibri"/>
      <family val="2"/>
      <scheme val="minor"/>
    </font>
    <font>
      <sz val="16"/>
      <color rgb="FFFF0000"/>
      <name val="Franklin Gothic Book"/>
      <family val="2"/>
    </font>
    <font>
      <sz val="16"/>
      <color theme="1"/>
      <name val="Calibri"/>
      <family val="2"/>
      <scheme val="minor"/>
    </font>
    <font>
      <sz val="14"/>
      <color theme="1"/>
      <name val="Arial"/>
      <family val="2"/>
    </font>
    <font>
      <sz val="12"/>
      <color theme="1"/>
      <name val="Arial"/>
      <family val="2"/>
    </font>
    <font>
      <sz val="14"/>
      <color rgb="FFFF0000"/>
      <name val="Arial"/>
      <family val="2"/>
    </font>
    <font>
      <sz val="12"/>
      <color rgb="FFFF0000"/>
      <name val="Arial"/>
      <family val="2"/>
    </font>
    <font>
      <sz val="12"/>
      <name val="Arial"/>
      <family val="2"/>
    </font>
    <font>
      <sz val="12"/>
      <color theme="1"/>
      <name val="Calibri"/>
      <family val="2"/>
      <scheme val="minor"/>
    </font>
    <font>
      <sz val="14"/>
      <name val="Arial"/>
      <family val="2"/>
    </font>
    <font>
      <b/>
      <sz val="10"/>
      <name val="Arial"/>
      <family val="2"/>
    </font>
    <font>
      <b/>
      <i/>
      <sz val="10"/>
      <name val="Arial"/>
      <family val="2"/>
    </font>
    <font>
      <b/>
      <sz val="12"/>
      <color rgb="FFFF0000"/>
      <name val="Franklin Gothic Book"/>
      <family val="2"/>
    </font>
    <font>
      <b/>
      <sz val="10"/>
      <color theme="1"/>
      <name val="Franklin Gothic Book"/>
      <family val="2"/>
    </font>
    <font>
      <b/>
      <sz val="20"/>
      <color indexed="81"/>
      <name val="Tahoma"/>
      <family val="2"/>
    </font>
    <font>
      <sz val="20"/>
      <color indexed="81"/>
      <name val="Tahoma"/>
      <family val="2"/>
    </font>
    <font>
      <sz val="12"/>
      <name val="Franklin Gothic Book"/>
      <family val="2"/>
    </font>
    <font>
      <b/>
      <sz val="12"/>
      <color theme="1"/>
      <name val="Arial"/>
      <family val="2"/>
    </font>
    <font>
      <b/>
      <sz val="12"/>
      <color rgb="FFFF0000"/>
      <name val="Arial"/>
      <family val="2"/>
    </font>
    <font>
      <sz val="12"/>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61">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left" vertical="top" wrapText="1"/>
    </xf>
    <xf numFmtId="1" fontId="9" fillId="0" borderId="1" xfId="1" applyNumberFormat="1" applyFont="1" applyFill="1" applyBorder="1" applyAlignment="1">
      <alignment vertical="top"/>
    </xf>
    <xf numFmtId="1" fontId="11" fillId="0" borderId="1" xfId="1" applyNumberFormat="1" applyFont="1" applyBorder="1" applyAlignment="1">
      <alignment vertical="top"/>
    </xf>
    <xf numFmtId="0" fontId="12" fillId="0" borderId="2" xfId="0" applyFont="1" applyBorder="1" applyAlignment="1">
      <alignment vertical="top" wrapText="1"/>
    </xf>
    <xf numFmtId="0" fontId="12" fillId="0" borderId="4" xfId="0" applyFont="1" applyBorder="1" applyAlignment="1">
      <alignment vertical="top" wrapText="1"/>
    </xf>
    <xf numFmtId="0" fontId="12" fillId="0" borderId="3" xfId="0" applyFont="1" applyBorder="1" applyAlignment="1">
      <alignment vertical="top" wrapText="1"/>
    </xf>
    <xf numFmtId="0" fontId="13" fillId="0" borderId="2" xfId="0" applyFont="1" applyBorder="1" applyAlignment="1">
      <alignment vertical="top" wrapText="1"/>
    </xf>
    <xf numFmtId="0" fontId="12" fillId="0" borderId="1" xfId="0" applyFont="1" applyBorder="1" applyAlignment="1">
      <alignment vertical="top" wrapText="1"/>
    </xf>
    <xf numFmtId="9" fontId="12" fillId="0" borderId="1" xfId="0" applyNumberFormat="1" applyFont="1" applyBorder="1" applyAlignment="1">
      <alignment vertical="top" wrapText="1"/>
    </xf>
    <xf numFmtId="9" fontId="12" fillId="0" borderId="4" xfId="0" applyNumberFormat="1" applyFont="1" applyBorder="1" applyAlignment="1">
      <alignment vertical="top" wrapText="1"/>
    </xf>
    <xf numFmtId="9" fontId="3" fillId="0" borderId="3" xfId="0" applyNumberFormat="1" applyFont="1" applyBorder="1" applyAlignment="1">
      <alignment horizontal="center" vertical="top"/>
    </xf>
    <xf numFmtId="9" fontId="16" fillId="0" borderId="1" xfId="0" applyNumberFormat="1" applyFont="1" applyBorder="1" applyAlignment="1">
      <alignment vertical="top" wrapText="1"/>
    </xf>
    <xf numFmtId="0" fontId="15" fillId="0" borderId="0" xfId="0" applyFont="1" applyBorder="1" applyAlignment="1">
      <alignment vertical="top" wrapText="1"/>
    </xf>
    <xf numFmtId="0" fontId="16"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3" fillId="3" borderId="1" xfId="0" applyFont="1" applyFill="1" applyBorder="1" applyAlignment="1">
      <alignment horizontal="center" vertical="top"/>
    </xf>
    <xf numFmtId="0" fontId="3" fillId="3" borderId="2" xfId="0" applyFont="1" applyFill="1" applyBorder="1" applyAlignment="1">
      <alignment vertical="top" wrapText="1"/>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9" fontId="8" fillId="3" borderId="1" xfId="0" applyNumberFormat="1" applyFont="1" applyFill="1" applyBorder="1" applyAlignment="1">
      <alignment horizontal="center" vertical="top"/>
    </xf>
    <xf numFmtId="9" fontId="14" fillId="3" borderId="4" xfId="0" applyNumberFormat="1" applyFont="1" applyFill="1" applyBorder="1" applyAlignment="1">
      <alignment vertical="top" wrapText="1"/>
    </xf>
    <xf numFmtId="0" fontId="0" fillId="3" borderId="0" xfId="0" applyFill="1"/>
    <xf numFmtId="0" fontId="17" fillId="0" borderId="0" xfId="0" applyFont="1"/>
    <xf numFmtId="0" fontId="17" fillId="0" borderId="0" xfId="0" applyFont="1" applyFill="1" applyAlignment="1">
      <alignment horizontal="justify" vertical="top"/>
    </xf>
    <xf numFmtId="0" fontId="17" fillId="0" borderId="0" xfId="0" applyFont="1" applyAlignment="1">
      <alignment horizontal="justify" vertical="top"/>
    </xf>
    <xf numFmtId="0" fontId="17" fillId="0" borderId="0" xfId="0" applyFont="1" applyAlignment="1">
      <alignment horizontal="right" vertical="top"/>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19" fillId="0" borderId="1" xfId="0" applyNumberFormat="1" applyFont="1" applyFill="1" applyBorder="1" applyAlignment="1">
      <alignment vertical="top" wrapText="1"/>
    </xf>
    <xf numFmtId="0" fontId="0" fillId="0" borderId="1" xfId="0" applyFill="1" applyBorder="1" applyAlignment="1">
      <alignment vertical="top"/>
    </xf>
    <xf numFmtId="0" fontId="19"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20" fillId="0" borderId="0" xfId="0" applyFont="1" applyFill="1" applyBorder="1" applyAlignment="1">
      <alignment horizontal="left" wrapText="1"/>
    </xf>
    <xf numFmtId="4" fontId="0" fillId="4" borderId="1" xfId="0" applyNumberFormat="1" applyFill="1" applyBorder="1" applyAlignment="1">
      <alignment vertical="top"/>
    </xf>
    <xf numFmtId="0" fontId="0" fillId="4" borderId="1" xfId="0" applyFill="1" applyBorder="1" applyAlignment="1">
      <alignment horizontal="center" wrapText="1"/>
    </xf>
    <xf numFmtId="0" fontId="0" fillId="4" borderId="1" xfId="0" applyFill="1" applyBorder="1" applyAlignment="1">
      <alignment horizontal="center" textRotation="90"/>
    </xf>
    <xf numFmtId="49" fontId="0" fillId="4" borderId="1" xfId="0" applyNumberFormat="1" applyFill="1" applyBorder="1" applyAlignment="1">
      <alignment wrapText="1"/>
    </xf>
    <xf numFmtId="49" fontId="0" fillId="4" borderId="1" xfId="0" applyNumberFormat="1" applyFill="1" applyBorder="1" applyAlignment="1">
      <alignment horizontal="center"/>
    </xf>
    <xf numFmtId="4" fontId="0" fillId="4" borderId="1" xfId="0" applyNumberFormat="1" applyFill="1" applyBorder="1"/>
    <xf numFmtId="49" fontId="19" fillId="4" borderId="1" xfId="0" applyNumberFormat="1" applyFont="1" applyFill="1" applyBorder="1" applyAlignment="1">
      <alignment vertical="top" wrapText="1"/>
    </xf>
    <xf numFmtId="0" fontId="0" fillId="4" borderId="1" xfId="0" applyFill="1" applyBorder="1" applyAlignment="1">
      <alignment vertical="top"/>
    </xf>
    <xf numFmtId="0" fontId="19" fillId="4" borderId="1" xfId="0" applyFont="1" applyFill="1" applyBorder="1" applyAlignment="1">
      <alignment vertical="top"/>
    </xf>
    <xf numFmtId="4" fontId="0" fillId="0" borderId="0" xfId="0" applyNumberFormat="1" applyFill="1" applyBorder="1"/>
    <xf numFmtId="0" fontId="3" fillId="5" borderId="2" xfId="0" applyFont="1" applyFill="1" applyBorder="1" applyAlignment="1">
      <alignment horizontal="justify" vertical="top" wrapText="1"/>
    </xf>
    <xf numFmtId="0" fontId="3" fillId="0" borderId="2" xfId="0" applyFont="1" applyFill="1" applyBorder="1" applyAlignment="1">
      <alignment horizontal="justify" vertical="top" wrapText="1"/>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4" fontId="0" fillId="0" borderId="0" xfId="0" applyNumberFormat="1"/>
    <xf numFmtId="49" fontId="19" fillId="0" borderId="0" xfId="0" applyNumberFormat="1" applyFont="1" applyFill="1" applyBorder="1" applyAlignment="1">
      <alignment vertical="top" wrapText="1"/>
    </xf>
    <xf numFmtId="0" fontId="19" fillId="0" borderId="0" xfId="0" applyFont="1" applyFill="1" applyBorder="1" applyAlignment="1">
      <alignment vertical="top"/>
    </xf>
    <xf numFmtId="4" fontId="0" fillId="4" borderId="0" xfId="0" applyNumberFormat="1" applyFill="1" applyBorder="1" applyAlignment="1">
      <alignment vertical="top"/>
    </xf>
    <xf numFmtId="0" fontId="0" fillId="0" borderId="0" xfId="0" applyFill="1" applyBorder="1" applyAlignment="1">
      <alignment horizontal="center" wrapText="1"/>
    </xf>
    <xf numFmtId="0" fontId="0" fillId="0" borderId="0" xfId="0" applyFill="1" applyBorder="1" applyAlignment="1">
      <alignment horizontal="center" textRotation="90"/>
    </xf>
    <xf numFmtId="49" fontId="0" fillId="0" borderId="0" xfId="0" applyNumberFormat="1" applyFill="1" applyBorder="1" applyAlignment="1">
      <alignment wrapText="1"/>
    </xf>
    <xf numFmtId="49" fontId="0" fillId="0" borderId="0" xfId="0" applyNumberFormat="1" applyFill="1" applyBorder="1" applyAlignment="1">
      <alignment horizontal="center"/>
    </xf>
    <xf numFmtId="4" fontId="0" fillId="0" borderId="0" xfId="0" applyNumberFormat="1" applyFill="1" applyBorder="1" applyAlignment="1">
      <alignment vertical="top"/>
    </xf>
    <xf numFmtId="4" fontId="22" fillId="0" borderId="1" xfId="0" applyNumberFormat="1" applyFont="1" applyFill="1" applyBorder="1" applyAlignment="1">
      <alignment horizontal="right" vertical="top"/>
    </xf>
    <xf numFmtId="0" fontId="0" fillId="0" borderId="1" xfId="0" applyFill="1" applyBorder="1" applyAlignment="1">
      <alignment horizontal="center"/>
    </xf>
    <xf numFmtId="0" fontId="0" fillId="0" borderId="1" xfId="0" applyFill="1" applyBorder="1" applyAlignment="1">
      <alignment horizontal="center" textRotation="90"/>
    </xf>
    <xf numFmtId="0" fontId="0" fillId="0" borderId="1" xfId="0" applyFill="1" applyBorder="1" applyAlignment="1">
      <alignment horizontal="center" wrapText="1"/>
    </xf>
    <xf numFmtId="49" fontId="0" fillId="0" borderId="1" xfId="0" applyNumberFormat="1" applyFill="1" applyBorder="1"/>
    <xf numFmtId="49" fontId="19" fillId="0" borderId="1" xfId="0" applyNumberFormat="1" applyFont="1" applyFill="1" applyBorder="1" applyAlignment="1">
      <alignment vertical="top"/>
    </xf>
    <xf numFmtId="0" fontId="20" fillId="0" borderId="0" xfId="0" applyFont="1" applyFill="1" applyBorder="1" applyAlignment="1">
      <alignment horizontal="left" indent="1"/>
    </xf>
    <xf numFmtId="4" fontId="0" fillId="0" borderId="0" xfId="0" applyNumberFormat="1" applyAlignment="1">
      <alignment vertical="top"/>
    </xf>
    <xf numFmtId="0" fontId="4" fillId="2" borderId="1" xfId="0" applyFont="1" applyFill="1" applyBorder="1" applyAlignment="1">
      <alignment horizontal="center" vertical="center" wrapText="1"/>
    </xf>
    <xf numFmtId="0" fontId="3" fillId="0" borderId="13" xfId="0" applyFont="1" applyBorder="1"/>
    <xf numFmtId="0" fontId="3" fillId="0" borderId="12" xfId="0" applyFont="1" applyBorder="1"/>
    <xf numFmtId="0" fontId="3" fillId="0" borderId="12" xfId="0" applyFont="1" applyBorder="1" applyAlignment="1">
      <alignment horizontal="center"/>
    </xf>
    <xf numFmtId="0" fontId="3" fillId="0" borderId="12" xfId="0" applyFont="1" applyBorder="1" applyAlignment="1">
      <alignment horizontal="right" vertical="top"/>
    </xf>
    <xf numFmtId="0" fontId="3" fillId="0" borderId="14" xfId="0" applyFont="1" applyBorder="1"/>
    <xf numFmtId="0" fontId="3" fillId="0" borderId="8" xfId="0" applyFont="1" applyBorder="1"/>
    <xf numFmtId="0" fontId="3" fillId="0" borderId="9" xfId="0" applyFont="1" applyBorder="1"/>
    <xf numFmtId="0" fontId="3" fillId="0" borderId="9" xfId="0" applyFont="1" applyBorder="1" applyAlignment="1">
      <alignment horizontal="center"/>
    </xf>
    <xf numFmtId="0" fontId="3" fillId="0" borderId="9" xfId="0" applyFont="1" applyBorder="1" applyAlignment="1">
      <alignment horizontal="right" vertical="top"/>
    </xf>
    <xf numFmtId="0" fontId="3" fillId="0" borderId="15" xfId="0" applyFont="1" applyBorder="1"/>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right" vertical="top"/>
    </xf>
    <xf numFmtId="4" fontId="3" fillId="0" borderId="2" xfId="0" applyNumberFormat="1" applyFont="1" applyFill="1" applyBorder="1" applyAlignment="1">
      <alignment horizontal="justify" vertical="top" wrapText="1"/>
    </xf>
    <xf numFmtId="0" fontId="26" fillId="0" borderId="0" xfId="0" applyFont="1" applyFill="1" applyBorder="1" applyAlignment="1"/>
    <xf numFmtId="0" fontId="27" fillId="0" borderId="0" xfId="0" applyFont="1" applyFill="1" applyBorder="1" applyAlignment="1"/>
    <xf numFmtId="0" fontId="28" fillId="0" borderId="0" xfId="0" applyFont="1" applyAlignment="1">
      <alignment horizontal="justify" vertical="top"/>
    </xf>
    <xf numFmtId="0" fontId="28" fillId="0" borderId="0" xfId="0" applyFont="1"/>
    <xf numFmtId="164" fontId="4" fillId="0" borderId="3" xfId="0" applyNumberFormat="1" applyFont="1" applyBorder="1" applyAlignment="1">
      <alignment horizontal="right" vertical="top"/>
    </xf>
    <xf numFmtId="164" fontId="4" fillId="0" borderId="1" xfId="0" applyNumberFormat="1" applyFont="1" applyBorder="1" applyAlignment="1">
      <alignment horizontal="right" vertical="top"/>
    </xf>
    <xf numFmtId="4" fontId="0" fillId="6" borderId="1" xfId="0" applyNumberFormat="1" applyFill="1" applyBorder="1"/>
    <xf numFmtId="0" fontId="25" fillId="4" borderId="2" xfId="0" applyFont="1" applyFill="1" applyBorder="1" applyAlignment="1">
      <alignment horizontal="justify" vertical="top" wrapText="1"/>
    </xf>
    <xf numFmtId="4" fontId="25" fillId="4" borderId="1" xfId="0" applyNumberFormat="1" applyFont="1" applyFill="1" applyBorder="1" applyAlignment="1">
      <alignment horizontal="justify" vertical="top" wrapText="1"/>
    </xf>
    <xf numFmtId="4" fontId="25" fillId="4" borderId="1" xfId="0" applyNumberFormat="1" applyFont="1" applyFill="1" applyBorder="1" applyAlignment="1">
      <alignment horizontal="center" vertical="top"/>
    </xf>
    <xf numFmtId="4" fontId="25" fillId="4" borderId="1" xfId="0" applyNumberFormat="1" applyFont="1" applyFill="1" applyBorder="1" applyAlignment="1">
      <alignment horizontal="center" vertical="top" wrapText="1"/>
    </xf>
    <xf numFmtId="9" fontId="25" fillId="4" borderId="1" xfId="1" applyFont="1" applyFill="1" applyBorder="1" applyAlignment="1">
      <alignment horizontal="center" vertical="top" wrapText="1"/>
    </xf>
    <xf numFmtId="164" fontId="25" fillId="4" borderId="2" xfId="0" applyNumberFormat="1" applyFont="1" applyFill="1" applyBorder="1" applyAlignment="1">
      <alignment vertical="top" wrapText="1"/>
    </xf>
    <xf numFmtId="164" fontId="25" fillId="4" borderId="3" xfId="0" applyNumberFormat="1" applyFont="1" applyFill="1" applyBorder="1" applyAlignment="1">
      <alignment vertical="top" wrapText="1"/>
    </xf>
    <xf numFmtId="164" fontId="25" fillId="4" borderId="1" xfId="0" applyNumberFormat="1" applyFont="1" applyFill="1" applyBorder="1" applyAlignment="1">
      <alignment vertical="top" wrapText="1"/>
    </xf>
    <xf numFmtId="4" fontId="3" fillId="4" borderId="2" xfId="0" applyNumberFormat="1" applyFont="1" applyFill="1" applyBorder="1" applyAlignment="1">
      <alignment horizontal="justify" vertical="top" wrapText="1"/>
    </xf>
    <xf numFmtId="4" fontId="3" fillId="4" borderId="2" xfId="0" applyNumberFormat="1" applyFont="1" applyFill="1" applyBorder="1" applyAlignment="1">
      <alignment horizontal="center" vertical="top" wrapText="1"/>
    </xf>
    <xf numFmtId="164" fontId="25" fillId="4" borderId="2" xfId="0" applyNumberFormat="1" applyFont="1" applyFill="1" applyBorder="1" applyAlignment="1">
      <alignment horizontal="right" vertical="top" wrapText="1"/>
    </xf>
    <xf numFmtId="0" fontId="4" fillId="0" borderId="1" xfId="0" applyFont="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center"/>
    </xf>
    <xf numFmtId="0" fontId="4" fillId="0" borderId="11" xfId="0" applyFont="1" applyBorder="1" applyAlignment="1">
      <alignment horizontal="center"/>
    </xf>
    <xf numFmtId="0" fontId="4" fillId="0" borderId="5" xfId="0" applyFont="1" applyBorder="1" applyAlignment="1">
      <alignment horizontal="center" vertical="center"/>
    </xf>
    <xf numFmtId="0" fontId="25" fillId="0" borderId="13" xfId="0" applyFont="1" applyBorder="1" applyAlignment="1">
      <alignment horizontal="justify" vertical="top" wrapText="1"/>
    </xf>
    <xf numFmtId="0" fontId="25" fillId="0" borderId="12" xfId="0" applyFont="1" applyBorder="1" applyAlignment="1">
      <alignment horizontal="justify" vertical="top" wrapText="1"/>
    </xf>
    <xf numFmtId="0" fontId="25" fillId="0" borderId="14" xfId="0" applyFont="1" applyBorder="1" applyAlignment="1">
      <alignment horizontal="justify" vertical="top" wrapText="1"/>
    </xf>
    <xf numFmtId="0" fontId="25" fillId="0" borderId="8" xfId="0" applyFont="1" applyBorder="1" applyAlignment="1">
      <alignment horizontal="justify" vertical="top" wrapText="1"/>
    </xf>
    <xf numFmtId="0" fontId="25" fillId="0" borderId="9" xfId="0" applyFont="1" applyBorder="1" applyAlignment="1">
      <alignment horizontal="justify" vertical="top" wrapText="1"/>
    </xf>
    <xf numFmtId="0" fontId="25" fillId="0" borderId="15" xfId="0" applyFont="1" applyBorder="1" applyAlignment="1">
      <alignment horizontal="justify"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10" xfId="0" applyFont="1" applyBorder="1" applyAlignment="1">
      <alignment horizontal="left" wrapText="1"/>
    </xf>
    <xf numFmtId="0" fontId="3" fillId="0" borderId="0" xfId="0" applyFont="1" applyBorder="1" applyAlignment="1">
      <alignment horizontal="left" wrapText="1"/>
    </xf>
    <xf numFmtId="0" fontId="3" fillId="0" borderId="5" xfId="0" applyFont="1" applyBorder="1" applyAlignment="1">
      <alignment horizontal="left"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4" fontId="3" fillId="0" borderId="1" xfId="0" applyNumberFormat="1" applyFont="1" applyFill="1" applyBorder="1" applyAlignment="1">
      <alignment horizontal="justify" vertical="top" wrapText="1"/>
    </xf>
    <xf numFmtId="4" fontId="25" fillId="4" borderId="2" xfId="0" applyNumberFormat="1" applyFont="1" applyFill="1" applyBorder="1" applyAlignment="1">
      <alignment horizontal="left" vertical="top" wrapText="1"/>
    </xf>
    <xf numFmtId="4" fontId="25" fillId="4" borderId="3" xfId="0" applyNumberFormat="1" applyFont="1" applyFill="1" applyBorder="1" applyAlignment="1">
      <alignment horizontal="left" vertical="top" wrapText="1"/>
    </xf>
    <xf numFmtId="4" fontId="25" fillId="4" borderId="2" xfId="0" applyNumberFormat="1" applyFont="1" applyFill="1" applyBorder="1" applyAlignment="1">
      <alignment horizontal="justify" vertical="top" wrapText="1"/>
    </xf>
    <xf numFmtId="4" fontId="25" fillId="4" borderId="3" xfId="0" applyNumberFormat="1" applyFont="1" applyFill="1" applyBorder="1" applyAlignment="1">
      <alignment horizontal="justify" vertical="top"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18" fillId="0" borderId="0" xfId="0" applyNumberFormat="1" applyFont="1" applyFill="1" applyBorder="1" applyAlignment="1">
      <alignment horizontal="center"/>
    </xf>
    <xf numFmtId="0" fontId="18" fillId="0" borderId="0" xfId="0" applyFont="1" applyFill="1" applyBorder="1" applyAlignment="1">
      <alignment horizontal="center"/>
    </xf>
    <xf numFmtId="49" fontId="19" fillId="0" borderId="10" xfId="0" applyNumberFormat="1" applyFont="1" applyFill="1" applyBorder="1" applyAlignment="1">
      <alignment horizontal="center" vertical="top" wrapText="1"/>
    </xf>
    <xf numFmtId="49" fontId="19" fillId="0" borderId="0" xfId="0" applyNumberFormat="1" applyFont="1" applyFill="1" applyBorder="1" applyAlignment="1">
      <alignment horizontal="center"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cellXfs>
  <cellStyles count="3">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20Hidalgo/Documents/Kathia%20Planificaci&#243;n%202012/Planificaci&#243;n%20%20inst/Planificaci&#243;n%202016/POI%20por%20unidad/DJ/POI%202015%20y%202016%20de%20protecci&#243;n%20Contra%20inund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A1" t="str">
            <v>Plan Operativo Institucional por Unidad 2015</v>
          </cell>
          <cell r="B1">
            <v>0</v>
          </cell>
          <cell r="C1">
            <v>0</v>
          </cell>
          <cell r="D1">
            <v>0</v>
          </cell>
          <cell r="E1">
            <v>0</v>
          </cell>
          <cell r="F1">
            <v>0</v>
          </cell>
          <cell r="G1">
            <v>0</v>
          </cell>
          <cell r="H1">
            <v>0</v>
          </cell>
          <cell r="I1">
            <v>0</v>
          </cell>
          <cell r="J1">
            <v>0</v>
          </cell>
          <cell r="K1">
            <v>0</v>
          </cell>
        </row>
        <row r="2">
          <cell r="A2" t="str">
            <v>Prioridades:</v>
          </cell>
        </row>
        <row r="3">
          <cell r="A3" t="str">
            <v>Objetivos Estratégicos:</v>
          </cell>
        </row>
        <row r="4">
          <cell r="A4" t="str">
            <v>Unidad:</v>
          </cell>
          <cell r="B4" t="str">
            <v xml:space="preserve">Dirección de INDEP </v>
          </cell>
        </row>
        <row r="5">
          <cell r="A5" t="str">
            <v>Área</v>
          </cell>
          <cell r="B5" t="str">
            <v>Prevención de Inundaciones</v>
          </cell>
        </row>
        <row r="6">
          <cell r="A6" t="str">
            <v>Objetivo General</v>
          </cell>
          <cell r="B6" t="str">
            <v>Objetivo Específico</v>
          </cell>
          <cell r="C6" t="str">
            <v>Meta</v>
          </cell>
          <cell r="D6">
            <v>0</v>
          </cell>
          <cell r="E6">
            <v>0</v>
          </cell>
          <cell r="F6">
            <v>0</v>
          </cell>
          <cell r="G6">
            <v>0</v>
          </cell>
          <cell r="H6">
            <v>0</v>
          </cell>
          <cell r="I6">
            <v>0</v>
          </cell>
          <cell r="J6">
            <v>0</v>
          </cell>
          <cell r="K6">
            <v>0</v>
          </cell>
        </row>
        <row r="7">
          <cell r="A7">
            <v>0</v>
          </cell>
          <cell r="B7">
            <v>0</v>
          </cell>
          <cell r="C7" t="str">
            <v>Descripción de la Meta</v>
          </cell>
          <cell r="D7" t="str">
            <v>Indicador</v>
          </cell>
          <cell r="E7" t="str">
            <v>Criterio</v>
          </cell>
          <cell r="F7" t="str">
            <v>Fórmula</v>
          </cell>
          <cell r="G7" t="str">
            <v>Unidad de medida</v>
          </cell>
          <cell r="H7" t="str">
            <v>Programación avance</v>
          </cell>
          <cell r="I7">
            <v>0</v>
          </cell>
          <cell r="J7">
            <v>0</v>
          </cell>
          <cell r="K7">
            <v>0</v>
          </cell>
          <cell r="L7" t="str">
            <v>Observaciones</v>
          </cell>
          <cell r="M7" t="str">
            <v>POI 2016</v>
          </cell>
        </row>
        <row r="8">
          <cell r="A8">
            <v>0</v>
          </cell>
          <cell r="B8">
            <v>0</v>
          </cell>
          <cell r="C8">
            <v>0</v>
          </cell>
          <cell r="D8">
            <v>0</v>
          </cell>
          <cell r="E8">
            <v>0</v>
          </cell>
          <cell r="F8">
            <v>0</v>
          </cell>
          <cell r="G8">
            <v>0</v>
          </cell>
          <cell r="H8" t="str">
            <v>I</v>
          </cell>
          <cell r="I8" t="str">
            <v>II</v>
          </cell>
          <cell r="J8" t="str">
            <v>III</v>
          </cell>
          <cell r="K8" t="str">
            <v>IV</v>
          </cell>
          <cell r="L8">
            <v>0</v>
          </cell>
          <cell r="M8">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2"/>
  <sheetViews>
    <sheetView showGridLines="0" tabSelected="1" topLeftCell="B12" zoomScale="60" zoomScaleNormal="60" zoomScaleSheetLayoutView="83" workbookViewId="0">
      <selection activeCell="M13" sqref="M13:M14"/>
    </sheetView>
  </sheetViews>
  <sheetFormatPr baseColWidth="10" defaultRowHeight="15.75" x14ac:dyDescent="0.25"/>
  <cols>
    <col min="1" max="1" width="36.85546875" style="42" customWidth="1"/>
    <col min="2" max="2" width="50.85546875" style="42" customWidth="1"/>
    <col min="3" max="3" width="63.140625" style="42" customWidth="1"/>
    <col min="4" max="4" width="61.28515625" style="42" customWidth="1"/>
    <col min="5" max="5" width="51.5703125" style="42" customWidth="1"/>
    <col min="6" max="6" width="17.140625" style="42" customWidth="1"/>
    <col min="7" max="7" width="20" style="42" customWidth="1"/>
    <col min="8" max="8" width="7.28515625" style="40" customWidth="1"/>
    <col min="9" max="9" width="7.7109375" style="40" customWidth="1"/>
    <col min="10" max="10" width="6.28515625" style="40" customWidth="1"/>
    <col min="11" max="11" width="10.5703125" style="43" customWidth="1"/>
    <col min="12" max="12" width="28" style="43" customWidth="1"/>
    <col min="13" max="13" width="114.28515625" style="40" customWidth="1"/>
    <col min="14" max="14" width="13.140625" style="40" bestFit="1" customWidth="1"/>
    <col min="15" max="15" width="16.42578125" style="40" bestFit="1" customWidth="1"/>
    <col min="16" max="16384" width="11.42578125" style="40"/>
  </cols>
  <sheetData>
    <row r="1" spans="1:13" ht="24" customHeight="1" x14ac:dyDescent="0.3">
      <c r="A1" s="124" t="s">
        <v>244</v>
      </c>
      <c r="B1" s="125"/>
      <c r="C1" s="125"/>
      <c r="D1" s="125"/>
      <c r="E1" s="125"/>
      <c r="F1" s="125"/>
      <c r="G1" s="125"/>
      <c r="H1" s="125"/>
      <c r="I1" s="125"/>
      <c r="J1" s="125"/>
      <c r="K1" s="125"/>
      <c r="L1" s="125"/>
      <c r="M1" s="125"/>
    </row>
    <row r="2" spans="1:13" s="5" customFormat="1" ht="16.5" x14ac:dyDescent="0.3">
      <c r="A2" s="126" t="s">
        <v>1</v>
      </c>
      <c r="B2" s="127" t="s">
        <v>119</v>
      </c>
      <c r="C2" s="128"/>
      <c r="D2" s="128"/>
      <c r="E2" s="128"/>
      <c r="F2" s="128"/>
      <c r="G2" s="128"/>
      <c r="H2" s="128"/>
      <c r="I2" s="128"/>
      <c r="J2" s="128"/>
      <c r="K2" s="128"/>
      <c r="L2" s="128"/>
      <c r="M2" s="129"/>
    </row>
    <row r="3" spans="1:13" s="5" customFormat="1" ht="23.25" customHeight="1" x14ac:dyDescent="0.3">
      <c r="A3" s="126"/>
      <c r="B3" s="130" t="s">
        <v>120</v>
      </c>
      <c r="C3" s="131"/>
      <c r="D3" s="131"/>
      <c r="E3" s="131"/>
      <c r="F3" s="131"/>
      <c r="G3" s="131"/>
      <c r="H3" s="131"/>
      <c r="I3" s="131"/>
      <c r="J3" s="131"/>
      <c r="K3" s="131"/>
      <c r="L3" s="131"/>
      <c r="M3" s="132"/>
    </row>
    <row r="4" spans="1:13" s="5" customFormat="1" ht="16.5" x14ac:dyDescent="0.3">
      <c r="A4" s="133" t="s">
        <v>14</v>
      </c>
      <c r="B4" s="90" t="s">
        <v>121</v>
      </c>
      <c r="C4" s="91"/>
      <c r="D4" s="91"/>
      <c r="E4" s="91"/>
      <c r="F4" s="92"/>
      <c r="G4" s="92"/>
      <c r="H4" s="91"/>
      <c r="I4" s="91"/>
      <c r="J4" s="91"/>
      <c r="K4" s="93"/>
      <c r="L4" s="93"/>
      <c r="M4" s="94"/>
    </row>
    <row r="5" spans="1:13" s="5" customFormat="1" ht="22.5" customHeight="1" x14ac:dyDescent="0.3">
      <c r="A5" s="134"/>
      <c r="B5" s="136" t="s">
        <v>122</v>
      </c>
      <c r="C5" s="137"/>
      <c r="D5" s="137"/>
      <c r="E5" s="137"/>
      <c r="F5" s="137"/>
      <c r="G5" s="137"/>
      <c r="H5" s="137"/>
      <c r="I5" s="137"/>
      <c r="J5" s="137"/>
      <c r="K5" s="137"/>
      <c r="L5" s="137"/>
      <c r="M5" s="138"/>
    </row>
    <row r="6" spans="1:13" s="5" customFormat="1" ht="21.75" customHeight="1" x14ac:dyDescent="0.3">
      <c r="A6" s="135"/>
      <c r="B6" s="95" t="s">
        <v>123</v>
      </c>
      <c r="C6" s="96"/>
      <c r="D6" s="96"/>
      <c r="E6" s="96"/>
      <c r="F6" s="97"/>
      <c r="G6" s="97"/>
      <c r="H6" s="96"/>
      <c r="I6" s="96"/>
      <c r="J6" s="96"/>
      <c r="K6" s="98"/>
      <c r="L6" s="98"/>
      <c r="M6" s="99"/>
    </row>
    <row r="7" spans="1:13" s="5" customFormat="1" ht="26.25" customHeight="1" x14ac:dyDescent="0.3">
      <c r="A7" s="6" t="s">
        <v>126</v>
      </c>
      <c r="B7" s="6" t="s">
        <v>124</v>
      </c>
      <c r="C7" s="6" t="s">
        <v>127</v>
      </c>
      <c r="D7" s="6" t="s">
        <v>128</v>
      </c>
      <c r="E7" s="100"/>
      <c r="F7" s="101"/>
      <c r="G7" s="101"/>
      <c r="H7" s="100"/>
      <c r="I7" s="100"/>
      <c r="J7" s="100"/>
      <c r="K7" s="102"/>
      <c r="L7" s="102"/>
      <c r="M7" s="100"/>
    </row>
    <row r="8" spans="1:13" s="5" customFormat="1" ht="23.25" customHeight="1" x14ac:dyDescent="0.3">
      <c r="A8" s="6" t="s">
        <v>112</v>
      </c>
      <c r="B8" s="6" t="s">
        <v>125</v>
      </c>
      <c r="C8" s="100"/>
      <c r="D8" s="100"/>
      <c r="E8" s="100"/>
      <c r="F8" s="101"/>
      <c r="G8" s="101"/>
      <c r="H8" s="100"/>
      <c r="I8" s="100"/>
      <c r="J8" s="100"/>
      <c r="K8" s="102"/>
      <c r="L8" s="102"/>
      <c r="M8" s="100"/>
    </row>
    <row r="9" spans="1:13" ht="16.5" customHeight="1" x14ac:dyDescent="0.25">
      <c r="A9" s="139" t="s">
        <v>2</v>
      </c>
      <c r="B9" s="139" t="s">
        <v>3</v>
      </c>
      <c r="C9" s="140" t="s">
        <v>4</v>
      </c>
      <c r="D9" s="141"/>
      <c r="E9" s="141"/>
      <c r="F9" s="141"/>
      <c r="G9" s="141"/>
      <c r="H9" s="141"/>
      <c r="I9" s="141"/>
      <c r="J9" s="141"/>
      <c r="K9" s="142"/>
      <c r="L9" s="139" t="s">
        <v>238</v>
      </c>
      <c r="M9" s="148" t="s">
        <v>130</v>
      </c>
    </row>
    <row r="10" spans="1:13" ht="16.5" customHeight="1" x14ac:dyDescent="0.25">
      <c r="A10" s="139"/>
      <c r="B10" s="139"/>
      <c r="C10" s="139" t="s">
        <v>13</v>
      </c>
      <c r="D10" s="139" t="s">
        <v>5</v>
      </c>
      <c r="E10" s="139" t="s">
        <v>6</v>
      </c>
      <c r="F10" s="139" t="s">
        <v>15</v>
      </c>
      <c r="G10" s="139" t="s">
        <v>7</v>
      </c>
      <c r="H10" s="139" t="s">
        <v>8</v>
      </c>
      <c r="I10" s="139"/>
      <c r="J10" s="139"/>
      <c r="K10" s="139"/>
      <c r="L10" s="139"/>
      <c r="M10" s="149"/>
    </row>
    <row r="11" spans="1:13" ht="54" customHeight="1" x14ac:dyDescent="0.25">
      <c r="A11" s="139"/>
      <c r="B11" s="139"/>
      <c r="C11" s="139"/>
      <c r="D11" s="139"/>
      <c r="E11" s="139"/>
      <c r="F11" s="139"/>
      <c r="G11" s="139"/>
      <c r="H11" s="89" t="s">
        <v>9</v>
      </c>
      <c r="I11" s="89" t="s">
        <v>10</v>
      </c>
      <c r="J11" s="89" t="s">
        <v>11</v>
      </c>
      <c r="K11" s="89" t="s">
        <v>12</v>
      </c>
      <c r="L11" s="139"/>
      <c r="M11" s="150"/>
    </row>
    <row r="12" spans="1:13" s="41" customFormat="1" ht="235.5" customHeight="1" x14ac:dyDescent="0.25">
      <c r="A12" s="143" t="s">
        <v>222</v>
      </c>
      <c r="B12" s="103" t="s">
        <v>118</v>
      </c>
      <c r="C12" s="119" t="s">
        <v>241</v>
      </c>
      <c r="D12" s="119" t="s">
        <v>230</v>
      </c>
      <c r="E12" s="119" t="s">
        <v>243</v>
      </c>
      <c r="F12" s="120" t="s">
        <v>31</v>
      </c>
      <c r="G12" s="120" t="s">
        <v>129</v>
      </c>
      <c r="H12" s="120"/>
      <c r="I12" s="120"/>
      <c r="J12" s="120"/>
      <c r="K12" s="120" t="s">
        <v>231</v>
      </c>
      <c r="L12" s="121">
        <v>37136000</v>
      </c>
      <c r="M12" s="103" t="s">
        <v>245</v>
      </c>
    </row>
    <row r="13" spans="1:13" s="41" customFormat="1" ht="61.5" customHeight="1" x14ac:dyDescent="0.25">
      <c r="A13" s="143"/>
      <c r="B13" s="143" t="s">
        <v>233</v>
      </c>
      <c r="C13" s="144" t="s">
        <v>234</v>
      </c>
      <c r="D13" s="111" t="s">
        <v>232</v>
      </c>
      <c r="E13" s="112" t="s">
        <v>235</v>
      </c>
      <c r="F13" s="113" t="s">
        <v>31</v>
      </c>
      <c r="G13" s="114" t="s">
        <v>132</v>
      </c>
      <c r="H13" s="114"/>
      <c r="I13" s="114"/>
      <c r="J13" s="114"/>
      <c r="K13" s="115">
        <f>80%+20%</f>
        <v>1</v>
      </c>
      <c r="L13" s="116">
        <v>3655616244</v>
      </c>
      <c r="M13" s="146" t="s">
        <v>246</v>
      </c>
    </row>
    <row r="14" spans="1:13" s="41" customFormat="1" ht="116.25" customHeight="1" x14ac:dyDescent="0.25">
      <c r="A14" s="143"/>
      <c r="B14" s="143"/>
      <c r="C14" s="145"/>
      <c r="D14" s="111" t="s">
        <v>236</v>
      </c>
      <c r="E14" s="112" t="s">
        <v>237</v>
      </c>
      <c r="F14" s="113" t="s">
        <v>31</v>
      </c>
      <c r="G14" s="114" t="s">
        <v>132</v>
      </c>
      <c r="H14" s="114"/>
      <c r="I14" s="115">
        <v>0.5</v>
      </c>
      <c r="J14" s="114"/>
      <c r="K14" s="115">
        <v>0.5</v>
      </c>
      <c r="L14" s="117"/>
      <c r="M14" s="147"/>
    </row>
    <row r="15" spans="1:13" s="41" customFormat="1" ht="115.5" customHeight="1" x14ac:dyDescent="0.25">
      <c r="A15" s="143"/>
      <c r="B15" s="143"/>
      <c r="C15" s="112" t="s">
        <v>242</v>
      </c>
      <c r="D15" s="112" t="s">
        <v>239</v>
      </c>
      <c r="E15" s="112" t="s">
        <v>240</v>
      </c>
      <c r="F15" s="113" t="s">
        <v>31</v>
      </c>
      <c r="G15" s="114" t="s">
        <v>132</v>
      </c>
      <c r="H15" s="114"/>
      <c r="I15" s="114"/>
      <c r="J15" s="114"/>
      <c r="K15" s="115">
        <v>1</v>
      </c>
      <c r="L15" s="118">
        <v>8200000</v>
      </c>
      <c r="M15" s="112"/>
    </row>
    <row r="16" spans="1:13" ht="32.25" customHeight="1" x14ac:dyDescent="0.25">
      <c r="A16" s="104"/>
      <c r="B16" s="104"/>
      <c r="C16" s="105"/>
      <c r="D16" s="105"/>
      <c r="E16" s="105"/>
      <c r="F16" s="105"/>
      <c r="G16" s="105"/>
      <c r="H16" s="105"/>
      <c r="I16" s="105"/>
      <c r="J16" s="123" t="s">
        <v>228</v>
      </c>
      <c r="K16" s="123"/>
      <c r="L16" s="108">
        <f>SUM(L12:L15)</f>
        <v>3700952244</v>
      </c>
      <c r="M16" s="105"/>
    </row>
    <row r="17" spans="1:13" ht="27.75" customHeight="1" x14ac:dyDescent="0.25">
      <c r="A17" s="104"/>
      <c r="B17" s="104"/>
      <c r="C17" s="105"/>
      <c r="D17" s="105"/>
      <c r="E17" s="105"/>
      <c r="F17" s="105"/>
      <c r="G17" s="105"/>
      <c r="H17" s="105"/>
      <c r="I17" s="105"/>
      <c r="J17" s="122" t="s">
        <v>117</v>
      </c>
      <c r="K17" s="122"/>
      <c r="L17" s="108">
        <v>954057896.35000002</v>
      </c>
      <c r="M17" s="105"/>
    </row>
    <row r="18" spans="1:13" ht="23.25" customHeight="1" x14ac:dyDescent="0.25">
      <c r="C18" s="106"/>
      <c r="D18" s="106"/>
      <c r="E18" s="106"/>
      <c r="F18" s="106"/>
      <c r="G18" s="106"/>
      <c r="H18" s="107"/>
      <c r="I18" s="107"/>
      <c r="J18" s="122" t="s">
        <v>131</v>
      </c>
      <c r="K18" s="122"/>
      <c r="L18" s="109">
        <f>SUM(L16:L17)</f>
        <v>4655010140.3500004</v>
      </c>
      <c r="M18" s="107"/>
    </row>
    <row r="22" spans="1:13" x14ac:dyDescent="0.25">
      <c r="L22" s="110">
        <v>4803880896.3500004</v>
      </c>
    </row>
  </sheetData>
  <mergeCells count="24">
    <mergeCell ref="C13:C14"/>
    <mergeCell ref="M13:M14"/>
    <mergeCell ref="M9:M11"/>
    <mergeCell ref="H10:K10"/>
    <mergeCell ref="E10:E11"/>
    <mergeCell ref="F10:F11"/>
    <mergeCell ref="G10:G11"/>
    <mergeCell ref="L9:L11"/>
    <mergeCell ref="J17:K17"/>
    <mergeCell ref="J18:K18"/>
    <mergeCell ref="J16:K16"/>
    <mergeCell ref="A1:M1"/>
    <mergeCell ref="A2:A3"/>
    <mergeCell ref="B2:M2"/>
    <mergeCell ref="B3:M3"/>
    <mergeCell ref="A4:A6"/>
    <mergeCell ref="B5:M5"/>
    <mergeCell ref="A9:A11"/>
    <mergeCell ref="C10:C11"/>
    <mergeCell ref="D10:D11"/>
    <mergeCell ref="C9:K9"/>
    <mergeCell ref="A12:A15"/>
    <mergeCell ref="B13:B15"/>
    <mergeCell ref="B9:B11"/>
  </mergeCells>
  <printOptions horizontalCentered="1"/>
  <pageMargins left="0.39370078740157483" right="0.39370078740157483" top="0.39370078740157483" bottom="0.39370078740157483" header="0.31496062992125984" footer="0.31496062992125984"/>
  <pageSetup scale="27" fitToHeight="0" orientation="landscape" r:id="rId1"/>
  <rowBreaks count="1" manualBreakCount="1">
    <brk id="12" max="12"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topLeftCell="A16" workbookViewId="0">
      <selection sqref="A1:K1"/>
    </sheetView>
  </sheetViews>
  <sheetFormatPr baseColWidth="10" defaultRowHeight="15" x14ac:dyDescent="0.25"/>
  <cols>
    <col min="2" max="2" width="41.42578125" customWidth="1"/>
    <col min="3" max="3" width="38.5703125" customWidth="1"/>
    <col min="4" max="4" width="24.42578125" customWidth="1"/>
    <col min="5" max="5" width="35"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7.25" customHeight="1" x14ac:dyDescent="0.3">
      <c r="A4" s="6" t="s">
        <v>0</v>
      </c>
      <c r="B4" s="6" t="s">
        <v>59</v>
      </c>
      <c r="C4" s="5"/>
      <c r="D4" s="5"/>
      <c r="E4" s="5"/>
      <c r="F4" s="15"/>
      <c r="G4" s="15"/>
      <c r="H4" s="5"/>
      <c r="I4" s="5"/>
      <c r="J4" s="5"/>
      <c r="K4" s="5"/>
    </row>
    <row r="5" spans="1:11" ht="17.25" customHeight="1"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54.95" customHeight="1" x14ac:dyDescent="0.25">
      <c r="A9" s="157" t="s">
        <v>62</v>
      </c>
      <c r="B9" s="157" t="s">
        <v>53</v>
      </c>
      <c r="C9" s="10" t="s">
        <v>63</v>
      </c>
      <c r="D9" s="1" t="s">
        <v>54</v>
      </c>
      <c r="E9" s="1" t="s">
        <v>17</v>
      </c>
      <c r="F9" s="2" t="s">
        <v>31</v>
      </c>
      <c r="G9" s="2" t="s">
        <v>19</v>
      </c>
      <c r="H9" s="2"/>
      <c r="I9" s="2"/>
      <c r="J9" s="2"/>
      <c r="K9" s="2" t="s">
        <v>91</v>
      </c>
    </row>
    <row r="10" spans="1:11" ht="54.95" customHeight="1" x14ac:dyDescent="0.25">
      <c r="A10" s="158"/>
      <c r="B10" s="159"/>
      <c r="C10" s="10" t="s">
        <v>102</v>
      </c>
      <c r="D10" s="10" t="s">
        <v>101</v>
      </c>
      <c r="E10" s="1" t="s">
        <v>18</v>
      </c>
      <c r="F10" s="2" t="s">
        <v>31</v>
      </c>
      <c r="G10" s="2" t="s">
        <v>19</v>
      </c>
      <c r="H10" s="1"/>
      <c r="I10" s="1"/>
      <c r="J10" s="1"/>
      <c r="K10" s="23">
        <v>2</v>
      </c>
    </row>
    <row r="11" spans="1:11" ht="72.75" customHeight="1" x14ac:dyDescent="0.25">
      <c r="A11" s="158"/>
      <c r="B11" s="160" t="s">
        <v>75</v>
      </c>
      <c r="C11" s="10" t="s">
        <v>68</v>
      </c>
      <c r="D11" s="10" t="s">
        <v>20</v>
      </c>
      <c r="E11" s="9" t="s">
        <v>21</v>
      </c>
      <c r="F11" s="2" t="s">
        <v>31</v>
      </c>
      <c r="G11" s="2" t="s">
        <v>23</v>
      </c>
      <c r="H11" s="1"/>
      <c r="I11" s="1"/>
      <c r="J11" s="1"/>
      <c r="K11" s="23">
        <v>2</v>
      </c>
    </row>
    <row r="12" spans="1:11" ht="124.5" customHeight="1" x14ac:dyDescent="0.25">
      <c r="A12" s="158"/>
      <c r="B12" s="160"/>
      <c r="C12" s="10" t="s">
        <v>22</v>
      </c>
      <c r="D12" s="10" t="s">
        <v>44</v>
      </c>
      <c r="E12" s="9" t="s">
        <v>111</v>
      </c>
      <c r="F12" s="2" t="s">
        <v>31</v>
      </c>
      <c r="G12" s="2" t="s">
        <v>24</v>
      </c>
      <c r="H12" s="8"/>
      <c r="I12" s="8">
        <v>0.5</v>
      </c>
      <c r="J12" s="8">
        <v>0.25</v>
      </c>
      <c r="K12" s="8">
        <v>0.25</v>
      </c>
    </row>
    <row r="13" spans="1:11" ht="129" customHeight="1" x14ac:dyDescent="0.25">
      <c r="A13" s="158"/>
      <c r="B13" s="158" t="s">
        <v>45</v>
      </c>
      <c r="C13" s="7" t="s">
        <v>25</v>
      </c>
      <c r="D13" s="10" t="s">
        <v>26</v>
      </c>
      <c r="E13" s="9" t="s">
        <v>27</v>
      </c>
      <c r="F13" s="2" t="s">
        <v>31</v>
      </c>
      <c r="G13" s="2" t="s">
        <v>24</v>
      </c>
      <c r="H13" s="8">
        <v>0.25</v>
      </c>
      <c r="I13" s="8">
        <v>0.25</v>
      </c>
      <c r="J13" s="8">
        <v>0.25</v>
      </c>
      <c r="K13" s="8">
        <v>0.25</v>
      </c>
    </row>
    <row r="14" spans="1:11" ht="91.5" customHeight="1" x14ac:dyDescent="0.25">
      <c r="A14" s="158"/>
      <c r="B14" s="158"/>
      <c r="C14" s="12" t="s">
        <v>28</v>
      </c>
      <c r="D14" s="10" t="s">
        <v>29</v>
      </c>
      <c r="E14" s="9" t="s">
        <v>30</v>
      </c>
      <c r="F14" s="2" t="s">
        <v>31</v>
      </c>
      <c r="G14" s="2" t="s">
        <v>24</v>
      </c>
      <c r="H14" s="8"/>
      <c r="I14" s="8"/>
      <c r="J14" s="8"/>
      <c r="K14" s="24">
        <v>1</v>
      </c>
    </row>
    <row r="15" spans="1:11" ht="54.95" customHeight="1" x14ac:dyDescent="0.25">
      <c r="A15" s="158"/>
      <c r="B15" s="158"/>
      <c r="C15" s="7" t="s">
        <v>103</v>
      </c>
      <c r="D15" s="10" t="s">
        <v>32</v>
      </c>
      <c r="E15" s="10" t="s">
        <v>33</v>
      </c>
      <c r="F15" s="2" t="s">
        <v>31</v>
      </c>
      <c r="G15" s="2" t="s">
        <v>23</v>
      </c>
      <c r="H15" s="1"/>
      <c r="I15" s="1"/>
      <c r="J15" s="1"/>
      <c r="K15" s="19">
        <f>100+55+69</f>
        <v>224</v>
      </c>
    </row>
    <row r="16" spans="1:11" ht="79.5" customHeight="1" x14ac:dyDescent="0.25">
      <c r="A16" s="158"/>
      <c r="B16" s="158"/>
      <c r="C16" s="7" t="s">
        <v>34</v>
      </c>
      <c r="D16" s="10" t="s">
        <v>35</v>
      </c>
      <c r="E16" s="13" t="s">
        <v>52</v>
      </c>
      <c r="F16" s="2" t="s">
        <v>36</v>
      </c>
      <c r="G16" s="2" t="s">
        <v>24</v>
      </c>
      <c r="H16" s="8"/>
      <c r="I16" s="8"/>
      <c r="J16" s="8"/>
      <c r="K16" s="25">
        <v>1</v>
      </c>
    </row>
    <row r="17" spans="1:11" ht="54.95" customHeight="1" x14ac:dyDescent="0.25">
      <c r="A17" s="158"/>
      <c r="B17" s="158"/>
      <c r="C17" s="7" t="s">
        <v>64</v>
      </c>
      <c r="D17" s="10" t="s">
        <v>37</v>
      </c>
      <c r="E17" s="10" t="s">
        <v>38</v>
      </c>
      <c r="F17" s="2" t="s">
        <v>31</v>
      </c>
      <c r="G17" s="2" t="s">
        <v>23</v>
      </c>
      <c r="H17" s="2"/>
      <c r="I17" s="2"/>
      <c r="J17" s="2"/>
      <c r="K17" s="19">
        <v>2175</v>
      </c>
    </row>
    <row r="18" spans="1:11" ht="81" customHeight="1" x14ac:dyDescent="0.25">
      <c r="A18" s="158"/>
      <c r="B18" s="159"/>
      <c r="C18" s="11" t="s">
        <v>46</v>
      </c>
      <c r="D18" s="7" t="s">
        <v>47</v>
      </c>
      <c r="E18" s="13" t="s">
        <v>52</v>
      </c>
      <c r="F18" s="2" t="s">
        <v>31</v>
      </c>
      <c r="G18" s="2" t="s">
        <v>24</v>
      </c>
      <c r="H18" s="8"/>
      <c r="I18" s="8"/>
      <c r="J18" s="8"/>
      <c r="K18" s="25">
        <v>1</v>
      </c>
    </row>
    <row r="19" spans="1:11" ht="99" customHeight="1" x14ac:dyDescent="0.25">
      <c r="A19" s="158"/>
      <c r="B19" s="157" t="s">
        <v>66</v>
      </c>
      <c r="C19" s="11" t="s">
        <v>65</v>
      </c>
      <c r="D19" s="1" t="s">
        <v>48</v>
      </c>
      <c r="E19" s="1" t="s">
        <v>49</v>
      </c>
      <c r="F19" s="2" t="s">
        <v>31</v>
      </c>
      <c r="G19" s="2" t="s">
        <v>24</v>
      </c>
      <c r="H19" s="8">
        <v>1</v>
      </c>
      <c r="I19" s="8">
        <v>1</v>
      </c>
      <c r="J19" s="8">
        <v>1</v>
      </c>
      <c r="K19" s="8">
        <v>1</v>
      </c>
    </row>
    <row r="20" spans="1:11" ht="136.5" customHeight="1" x14ac:dyDescent="0.25">
      <c r="A20" s="158"/>
      <c r="B20" s="158"/>
      <c r="C20" s="7" t="s">
        <v>50</v>
      </c>
      <c r="D20" s="7" t="s">
        <v>51</v>
      </c>
      <c r="E20" s="7" t="s">
        <v>39</v>
      </c>
      <c r="F20" s="9" t="s">
        <v>31</v>
      </c>
      <c r="G20" s="9" t="s">
        <v>24</v>
      </c>
      <c r="H20" s="8">
        <v>1</v>
      </c>
      <c r="I20" s="8">
        <v>1</v>
      </c>
      <c r="J20" s="8">
        <v>1</v>
      </c>
      <c r="K20" s="8">
        <v>1</v>
      </c>
    </row>
    <row r="21" spans="1:11" ht="95.25" customHeight="1" x14ac:dyDescent="0.25">
      <c r="A21" s="158"/>
      <c r="B21" s="158"/>
      <c r="C21" s="34" t="s">
        <v>104</v>
      </c>
      <c r="D21" s="34" t="s">
        <v>40</v>
      </c>
      <c r="E21" s="35" t="s">
        <v>73</v>
      </c>
      <c r="F21" s="36" t="s">
        <v>31</v>
      </c>
      <c r="G21" s="36" t="s">
        <v>24</v>
      </c>
      <c r="H21" s="37"/>
      <c r="I21" s="37"/>
      <c r="J21" s="37"/>
      <c r="K21" s="38">
        <v>0.1</v>
      </c>
    </row>
    <row r="22" spans="1:11" ht="113.25" customHeight="1" x14ac:dyDescent="0.25">
      <c r="A22" s="7"/>
      <c r="B22" s="7" t="s">
        <v>41</v>
      </c>
      <c r="C22" s="7" t="s">
        <v>74</v>
      </c>
      <c r="D22" s="7" t="s">
        <v>42</v>
      </c>
      <c r="E22" s="7" t="s">
        <v>43</v>
      </c>
      <c r="F22" s="9" t="s">
        <v>31</v>
      </c>
      <c r="G22" s="9" t="s">
        <v>24</v>
      </c>
      <c r="H22" s="7">
        <v>1</v>
      </c>
      <c r="I22" s="7">
        <v>1</v>
      </c>
      <c r="J22" s="7">
        <v>1</v>
      </c>
      <c r="K22" s="20"/>
    </row>
    <row r="23" spans="1:11" ht="15" customHeight="1" x14ac:dyDescent="0.25">
      <c r="K23" s="21"/>
    </row>
  </sheetData>
  <mergeCells count="15">
    <mergeCell ref="A9:A21"/>
    <mergeCell ref="B9:B10"/>
    <mergeCell ref="B11:B12"/>
    <mergeCell ref="B13:B18"/>
    <mergeCell ref="B19:B21"/>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sqref="A1:K1"/>
    </sheetView>
  </sheetViews>
  <sheetFormatPr baseColWidth="10" defaultRowHeight="15" x14ac:dyDescent="0.25"/>
  <cols>
    <col min="2" max="2" width="56" customWidth="1"/>
    <col min="3" max="3" width="56.5703125" customWidth="1"/>
    <col min="4" max="4" width="38.7109375" customWidth="1"/>
    <col min="5" max="5" width="44.28515625"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60</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54.95" customHeight="1" x14ac:dyDescent="0.25">
      <c r="A9" s="157" t="s">
        <v>62</v>
      </c>
      <c r="B9" s="157" t="s">
        <v>53</v>
      </c>
      <c r="C9" s="10" t="s">
        <v>63</v>
      </c>
      <c r="D9" s="1" t="s">
        <v>54</v>
      </c>
      <c r="E9" s="1" t="s">
        <v>17</v>
      </c>
      <c r="F9" s="2" t="s">
        <v>31</v>
      </c>
      <c r="G9" s="2" t="s">
        <v>19</v>
      </c>
      <c r="H9" s="2"/>
      <c r="I9" s="2"/>
      <c r="J9" s="2"/>
      <c r="K9" s="2" t="s">
        <v>91</v>
      </c>
    </row>
    <row r="10" spans="1:11" ht="54.95" customHeight="1" x14ac:dyDescent="0.25">
      <c r="A10" s="158"/>
      <c r="B10" s="159"/>
      <c r="C10" s="10" t="s">
        <v>77</v>
      </c>
      <c r="D10" s="10" t="s">
        <v>16</v>
      </c>
      <c r="E10" s="1" t="s">
        <v>18</v>
      </c>
      <c r="F10" s="2" t="s">
        <v>31</v>
      </c>
      <c r="G10" s="2" t="s">
        <v>19</v>
      </c>
      <c r="H10" s="1"/>
      <c r="I10" s="1"/>
      <c r="J10" s="1"/>
      <c r="K10" s="4">
        <v>2</v>
      </c>
    </row>
    <row r="11" spans="1:11" ht="72.75" customHeight="1" x14ac:dyDescent="0.25">
      <c r="A11" s="158"/>
      <c r="B11" s="160" t="s">
        <v>75</v>
      </c>
      <c r="C11" s="10" t="s">
        <v>108</v>
      </c>
      <c r="D11" s="10" t="s">
        <v>20</v>
      </c>
      <c r="E11" s="9" t="s">
        <v>21</v>
      </c>
      <c r="F11" s="2" t="s">
        <v>31</v>
      </c>
      <c r="G11" s="2" t="s">
        <v>23</v>
      </c>
      <c r="H11" s="1"/>
      <c r="I11" s="1"/>
      <c r="J11" s="1"/>
      <c r="K11" s="3">
        <v>2</v>
      </c>
    </row>
    <row r="12" spans="1:11" ht="83.25" customHeight="1" x14ac:dyDescent="0.25">
      <c r="A12" s="158"/>
      <c r="B12" s="160"/>
      <c r="C12" s="10" t="s">
        <v>22</v>
      </c>
      <c r="D12" s="10" t="s">
        <v>44</v>
      </c>
      <c r="E12" s="9" t="s">
        <v>111</v>
      </c>
      <c r="F12" s="2" t="s">
        <v>31</v>
      </c>
      <c r="G12" s="2" t="s">
        <v>24</v>
      </c>
      <c r="H12" s="8"/>
      <c r="I12" s="8">
        <v>0.5</v>
      </c>
      <c r="J12" s="8">
        <v>0.25</v>
      </c>
      <c r="K12" s="8">
        <v>0.25</v>
      </c>
    </row>
    <row r="13" spans="1:11" ht="97.5" customHeight="1" x14ac:dyDescent="0.25">
      <c r="A13" s="158"/>
      <c r="B13" s="158" t="s">
        <v>109</v>
      </c>
      <c r="C13" s="7" t="s">
        <v>25</v>
      </c>
      <c r="D13" s="10" t="s">
        <v>26</v>
      </c>
      <c r="E13" s="9" t="s">
        <v>110</v>
      </c>
      <c r="F13" s="2" t="s">
        <v>31</v>
      </c>
      <c r="G13" s="2" t="s">
        <v>24</v>
      </c>
      <c r="H13" s="8">
        <v>0.25</v>
      </c>
      <c r="I13" s="8">
        <v>0.25</v>
      </c>
      <c r="J13" s="8">
        <v>0.25</v>
      </c>
      <c r="K13" s="8">
        <v>0.25</v>
      </c>
    </row>
    <row r="14" spans="1:11" ht="84" customHeight="1" x14ac:dyDescent="0.25">
      <c r="A14" s="158"/>
      <c r="B14" s="158"/>
      <c r="C14" s="7" t="s">
        <v>28</v>
      </c>
      <c r="D14" s="10" t="s">
        <v>29</v>
      </c>
      <c r="E14" s="9" t="s">
        <v>30</v>
      </c>
      <c r="F14" s="2" t="s">
        <v>31</v>
      </c>
      <c r="G14" s="2" t="s">
        <v>24</v>
      </c>
      <c r="H14" s="8"/>
      <c r="I14" s="8"/>
      <c r="J14" s="8"/>
      <c r="K14" s="8">
        <v>1</v>
      </c>
    </row>
    <row r="15" spans="1:11" ht="54.95" customHeight="1" x14ac:dyDescent="0.25">
      <c r="A15" s="158"/>
      <c r="B15" s="157" t="s">
        <v>66</v>
      </c>
      <c r="C15" s="11" t="s">
        <v>65</v>
      </c>
      <c r="D15" s="1" t="s">
        <v>48</v>
      </c>
      <c r="E15" s="1" t="s">
        <v>49</v>
      </c>
      <c r="F15" s="2" t="s">
        <v>31</v>
      </c>
      <c r="G15" s="2" t="s">
        <v>24</v>
      </c>
      <c r="H15" s="8">
        <v>1</v>
      </c>
      <c r="I15" s="8">
        <v>1</v>
      </c>
      <c r="J15" s="8">
        <v>1</v>
      </c>
      <c r="K15" s="8">
        <v>1</v>
      </c>
    </row>
    <row r="16" spans="1:11" ht="81.75" customHeight="1" x14ac:dyDescent="0.25">
      <c r="A16" s="158"/>
      <c r="B16" s="158"/>
      <c r="C16" s="7" t="s">
        <v>50</v>
      </c>
      <c r="D16" s="7" t="s">
        <v>51</v>
      </c>
      <c r="E16" s="7" t="s">
        <v>39</v>
      </c>
      <c r="F16" s="9" t="s">
        <v>31</v>
      </c>
      <c r="G16" s="9" t="s">
        <v>24</v>
      </c>
      <c r="H16" s="8">
        <v>1</v>
      </c>
      <c r="I16" s="8">
        <v>1</v>
      </c>
      <c r="J16" s="8">
        <v>1</v>
      </c>
      <c r="K16" s="8">
        <v>1</v>
      </c>
    </row>
    <row r="17" spans="1:11" ht="75" customHeight="1" x14ac:dyDescent="0.25">
      <c r="A17" s="158"/>
      <c r="B17" s="158"/>
      <c r="C17" s="34" t="s">
        <v>88</v>
      </c>
      <c r="D17" s="34" t="s">
        <v>40</v>
      </c>
      <c r="E17" s="35" t="s">
        <v>73</v>
      </c>
      <c r="F17" s="36" t="s">
        <v>31</v>
      </c>
      <c r="G17" s="36" t="s">
        <v>24</v>
      </c>
      <c r="H17" s="37"/>
      <c r="I17" s="37"/>
      <c r="J17" s="37"/>
      <c r="K17" s="37">
        <v>0.1</v>
      </c>
    </row>
    <row r="18" spans="1:11" ht="54.95" customHeight="1" x14ac:dyDescent="0.25">
      <c r="A18" s="7"/>
      <c r="B18" s="7" t="s">
        <v>41</v>
      </c>
      <c r="C18" s="7" t="s">
        <v>74</v>
      </c>
      <c r="D18" s="7" t="s">
        <v>42</v>
      </c>
      <c r="E18" s="7" t="s">
        <v>43</v>
      </c>
      <c r="F18" s="9" t="s">
        <v>31</v>
      </c>
      <c r="G18" s="9" t="s">
        <v>24</v>
      </c>
      <c r="H18" s="7">
        <v>1</v>
      </c>
      <c r="I18" s="7">
        <v>1</v>
      </c>
      <c r="J18" s="7">
        <v>1</v>
      </c>
      <c r="K18" s="7">
        <v>1</v>
      </c>
    </row>
  </sheetData>
  <mergeCells count="15">
    <mergeCell ref="A9:A17"/>
    <mergeCell ref="B9:B10"/>
    <mergeCell ref="B11:B12"/>
    <mergeCell ref="B13:B14"/>
    <mergeCell ref="B15:B17"/>
    <mergeCell ref="A1:K1"/>
    <mergeCell ref="A6:A8"/>
    <mergeCell ref="B6:B8"/>
    <mergeCell ref="C6:K6"/>
    <mergeCell ref="C7:C8"/>
    <mergeCell ref="D7:D8"/>
    <mergeCell ref="E7:E8"/>
    <mergeCell ref="F7:F8"/>
    <mergeCell ref="G7:G8"/>
    <mergeCell ref="H7:K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K1"/>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61</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31.5" customHeight="1" x14ac:dyDescent="0.25">
      <c r="A9" s="157" t="s">
        <v>62</v>
      </c>
      <c r="B9" s="157" t="s">
        <v>53</v>
      </c>
      <c r="C9" s="10" t="s">
        <v>63</v>
      </c>
      <c r="D9" s="1" t="s">
        <v>54</v>
      </c>
      <c r="E9" s="1" t="s">
        <v>17</v>
      </c>
      <c r="F9" s="2" t="s">
        <v>31</v>
      </c>
      <c r="G9" s="2" t="s">
        <v>19</v>
      </c>
      <c r="H9" s="2"/>
      <c r="I9" s="2"/>
      <c r="J9" s="2"/>
      <c r="K9" s="2" t="s">
        <v>91</v>
      </c>
    </row>
    <row r="10" spans="1:11" ht="36" customHeight="1" x14ac:dyDescent="0.25">
      <c r="A10" s="158"/>
      <c r="B10" s="159"/>
      <c r="C10" s="10" t="s">
        <v>105</v>
      </c>
      <c r="D10" s="10" t="s">
        <v>16</v>
      </c>
      <c r="E10" s="1" t="s">
        <v>18</v>
      </c>
      <c r="F10" s="2" t="s">
        <v>31</v>
      </c>
      <c r="G10" s="2" t="s">
        <v>19</v>
      </c>
      <c r="H10" s="1"/>
      <c r="I10" s="1"/>
      <c r="J10" s="1"/>
      <c r="K10" s="4">
        <v>2</v>
      </c>
    </row>
    <row r="11" spans="1:11" ht="54.95" customHeight="1" x14ac:dyDescent="0.25">
      <c r="A11" s="158"/>
      <c r="B11" s="160" t="s">
        <v>75</v>
      </c>
      <c r="C11" s="10" t="s">
        <v>106</v>
      </c>
      <c r="D11" s="10" t="s">
        <v>20</v>
      </c>
      <c r="E11" s="9" t="s">
        <v>21</v>
      </c>
      <c r="F11" s="2" t="s">
        <v>31</v>
      </c>
      <c r="G11" s="2" t="s">
        <v>23</v>
      </c>
      <c r="H11" s="1"/>
      <c r="I11" s="1"/>
      <c r="J11" s="1"/>
      <c r="K11" s="3">
        <v>1</v>
      </c>
    </row>
    <row r="12" spans="1:11" ht="95.25" customHeight="1" x14ac:dyDescent="0.25">
      <c r="A12" s="158"/>
      <c r="B12" s="160"/>
      <c r="C12" s="7" t="s">
        <v>22</v>
      </c>
      <c r="D12" s="7" t="s">
        <v>44</v>
      </c>
      <c r="E12" s="9" t="s">
        <v>111</v>
      </c>
      <c r="F12" s="2" t="s">
        <v>31</v>
      </c>
      <c r="G12" s="2" t="s">
        <v>24</v>
      </c>
      <c r="H12" s="8"/>
      <c r="I12" s="8">
        <v>0.5</v>
      </c>
      <c r="J12" s="8">
        <v>0.25</v>
      </c>
      <c r="K12" s="8">
        <v>0.25</v>
      </c>
    </row>
    <row r="13" spans="1:11" ht="93" customHeight="1" x14ac:dyDescent="0.25">
      <c r="A13" s="158"/>
      <c r="B13" s="158" t="s">
        <v>76</v>
      </c>
      <c r="C13" s="7" t="s">
        <v>25</v>
      </c>
      <c r="D13" s="10" t="s">
        <v>26</v>
      </c>
      <c r="E13" s="9" t="s">
        <v>27</v>
      </c>
      <c r="F13" s="2" t="s">
        <v>31</v>
      </c>
      <c r="G13" s="2" t="s">
        <v>24</v>
      </c>
      <c r="H13" s="8">
        <v>0.25</v>
      </c>
      <c r="I13" s="8">
        <v>0.25</v>
      </c>
      <c r="J13" s="8">
        <v>0.25</v>
      </c>
      <c r="K13" s="8">
        <v>0.25</v>
      </c>
    </row>
    <row r="14" spans="1:11" ht="72.75" customHeight="1" x14ac:dyDescent="0.25">
      <c r="A14" s="158"/>
      <c r="B14" s="158"/>
      <c r="C14" s="12" t="s">
        <v>28</v>
      </c>
      <c r="D14" s="10" t="s">
        <v>29</v>
      </c>
      <c r="E14" s="9" t="s">
        <v>30</v>
      </c>
      <c r="F14" s="2" t="s">
        <v>31</v>
      </c>
      <c r="G14" s="2" t="s">
        <v>24</v>
      </c>
      <c r="H14" s="8"/>
      <c r="I14" s="8"/>
      <c r="J14" s="8"/>
      <c r="K14" s="8">
        <v>1</v>
      </c>
    </row>
    <row r="15" spans="1:11" ht="54.95" customHeight="1" x14ac:dyDescent="0.25">
      <c r="A15" s="158"/>
      <c r="B15" s="158"/>
      <c r="C15" s="7" t="s">
        <v>107</v>
      </c>
      <c r="D15" s="10" t="s">
        <v>32</v>
      </c>
      <c r="E15" s="10" t="s">
        <v>33</v>
      </c>
      <c r="F15" s="2" t="s">
        <v>31</v>
      </c>
      <c r="G15" s="2" t="s">
        <v>23</v>
      </c>
      <c r="H15" s="1"/>
      <c r="I15" s="1"/>
      <c r="J15" s="1"/>
      <c r="K15" s="29">
        <f>15+44+48+65+34+15</f>
        <v>221</v>
      </c>
    </row>
    <row r="16" spans="1:11" ht="54.95" customHeight="1" x14ac:dyDescent="0.25">
      <c r="A16" s="158"/>
      <c r="B16" s="158"/>
      <c r="C16" s="7" t="s">
        <v>34</v>
      </c>
      <c r="D16" s="10" t="s">
        <v>35</v>
      </c>
      <c r="E16" s="13" t="s">
        <v>52</v>
      </c>
      <c r="F16" s="2" t="s">
        <v>36</v>
      </c>
      <c r="G16" s="2" t="s">
        <v>24</v>
      </c>
      <c r="H16" s="8"/>
      <c r="I16" s="8"/>
      <c r="J16" s="8"/>
      <c r="K16" s="27">
        <v>1</v>
      </c>
    </row>
    <row r="17" spans="1:11" ht="71.25" customHeight="1" x14ac:dyDescent="0.25">
      <c r="A17" s="158"/>
      <c r="B17" s="157" t="s">
        <v>66</v>
      </c>
      <c r="C17" s="11" t="s">
        <v>65</v>
      </c>
      <c r="D17" s="1" t="s">
        <v>48</v>
      </c>
      <c r="E17" s="1" t="s">
        <v>49</v>
      </c>
      <c r="F17" s="2" t="s">
        <v>31</v>
      </c>
      <c r="G17" s="2" t="s">
        <v>24</v>
      </c>
      <c r="H17" s="8">
        <v>1</v>
      </c>
      <c r="I17" s="8">
        <v>1</v>
      </c>
      <c r="J17" s="8">
        <v>1</v>
      </c>
      <c r="K17" s="8">
        <v>1</v>
      </c>
    </row>
    <row r="18" spans="1:11" ht="105" customHeight="1" x14ac:dyDescent="0.25">
      <c r="A18" s="158"/>
      <c r="B18" s="158"/>
      <c r="C18" s="7" t="s">
        <v>95</v>
      </c>
      <c r="D18" s="7" t="s">
        <v>51</v>
      </c>
      <c r="E18" s="7" t="s">
        <v>39</v>
      </c>
      <c r="F18" s="9" t="s">
        <v>31</v>
      </c>
      <c r="G18" s="9" t="s">
        <v>24</v>
      </c>
      <c r="H18" s="26">
        <v>1</v>
      </c>
      <c r="I18" s="26">
        <v>1</v>
      </c>
      <c r="J18" s="26">
        <v>1</v>
      </c>
      <c r="K18" s="26">
        <v>1</v>
      </c>
    </row>
    <row r="19" spans="1:11" ht="78" customHeight="1" x14ac:dyDescent="0.25">
      <c r="A19" s="158"/>
      <c r="B19" s="158"/>
      <c r="C19" s="34" t="s">
        <v>88</v>
      </c>
      <c r="D19" s="34" t="s">
        <v>40</v>
      </c>
      <c r="E19" s="35" t="s">
        <v>73</v>
      </c>
      <c r="F19" s="36" t="s">
        <v>31</v>
      </c>
      <c r="G19" s="36" t="s">
        <v>24</v>
      </c>
      <c r="H19" s="31"/>
      <c r="I19" s="31"/>
      <c r="J19" s="39"/>
      <c r="K19" s="31">
        <v>0.1</v>
      </c>
    </row>
    <row r="20" spans="1:11" ht="71.25" customHeight="1" x14ac:dyDescent="0.25">
      <c r="A20" s="7"/>
      <c r="B20" s="7" t="s">
        <v>41</v>
      </c>
      <c r="C20" s="7" t="s">
        <v>74</v>
      </c>
      <c r="D20" s="7" t="s">
        <v>42</v>
      </c>
      <c r="E20" s="7" t="s">
        <v>43</v>
      </c>
      <c r="F20" s="9" t="s">
        <v>31</v>
      </c>
      <c r="G20" s="9" t="s">
        <v>24</v>
      </c>
      <c r="H20" s="7">
        <v>1</v>
      </c>
      <c r="I20" s="7">
        <v>1</v>
      </c>
      <c r="J20" s="7">
        <v>1</v>
      </c>
      <c r="K20" s="7">
        <v>1</v>
      </c>
    </row>
    <row r="21" spans="1:11" x14ac:dyDescent="0.25">
      <c r="K21" s="28"/>
    </row>
    <row r="22" spans="1:11" x14ac:dyDescent="0.25">
      <c r="K22" s="28"/>
    </row>
    <row r="23" spans="1:11" x14ac:dyDescent="0.25">
      <c r="K23" s="28"/>
    </row>
  </sheetData>
  <mergeCells count="15">
    <mergeCell ref="A9:A19"/>
    <mergeCell ref="B9:B10"/>
    <mergeCell ref="B11:B12"/>
    <mergeCell ref="B13:B16"/>
    <mergeCell ref="B17:B19"/>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opLeftCell="B61" zoomScale="124" zoomScaleNormal="124" workbookViewId="0">
      <selection activeCell="F27" sqref="F27"/>
    </sheetView>
  </sheetViews>
  <sheetFormatPr baseColWidth="10" defaultRowHeight="15" x14ac:dyDescent="0.25"/>
  <cols>
    <col min="1" max="1" width="44.28515625" customWidth="1"/>
    <col min="2" max="2" width="6.7109375" customWidth="1"/>
    <col min="3" max="4" width="7.28515625" customWidth="1"/>
    <col min="5" max="5" width="17.140625" bestFit="1" customWidth="1"/>
    <col min="7" max="7" width="29.7109375" customWidth="1"/>
    <col min="11" max="11" width="20" customWidth="1"/>
  </cols>
  <sheetData>
    <row r="1" spans="1:11" ht="18" x14ac:dyDescent="0.25">
      <c r="A1" s="151" t="s">
        <v>134</v>
      </c>
      <c r="B1" s="152"/>
      <c r="C1" s="152"/>
      <c r="D1" s="152"/>
      <c r="E1" s="152"/>
    </row>
    <row r="2" spans="1:11" x14ac:dyDescent="0.25">
      <c r="A2" s="44"/>
      <c r="B2" s="45"/>
      <c r="C2" s="45"/>
      <c r="D2" s="46"/>
      <c r="E2" s="45"/>
      <c r="G2" s="45"/>
      <c r="H2" s="45"/>
      <c r="I2" s="45"/>
      <c r="J2" s="45"/>
      <c r="K2" s="45"/>
    </row>
    <row r="3" spans="1:11" ht="15" customHeight="1" x14ac:dyDescent="0.25">
      <c r="A3" s="58" t="s">
        <v>135</v>
      </c>
      <c r="B3" s="59" t="s">
        <v>136</v>
      </c>
      <c r="C3" s="59" t="s">
        <v>137</v>
      </c>
      <c r="D3" s="59" t="s">
        <v>138</v>
      </c>
      <c r="E3" s="58" t="s">
        <v>139</v>
      </c>
      <c r="G3" s="151"/>
      <c r="H3" s="152"/>
      <c r="I3" s="152"/>
      <c r="J3" s="152"/>
      <c r="K3" s="152"/>
    </row>
    <row r="4" spans="1:11" ht="15" customHeight="1" x14ac:dyDescent="0.25">
      <c r="A4" s="60" t="s">
        <v>140</v>
      </c>
      <c r="B4" s="61" t="s">
        <v>141</v>
      </c>
      <c r="C4" s="61" t="s">
        <v>142</v>
      </c>
      <c r="D4" s="61" t="s">
        <v>142</v>
      </c>
      <c r="E4" s="62">
        <v>143665463.11000001</v>
      </c>
      <c r="G4" s="44"/>
      <c r="H4" s="45"/>
      <c r="I4" s="45"/>
      <c r="J4" s="46"/>
      <c r="K4" s="45"/>
    </row>
    <row r="5" spans="1:11" ht="15" customHeight="1" x14ac:dyDescent="0.25">
      <c r="A5" s="60" t="s">
        <v>143</v>
      </c>
      <c r="B5" s="61" t="s">
        <v>141</v>
      </c>
      <c r="C5" s="61" t="s">
        <v>142</v>
      </c>
      <c r="D5" s="61" t="s">
        <v>144</v>
      </c>
      <c r="E5" s="62">
        <v>16445198.210000001</v>
      </c>
      <c r="G5" s="76"/>
      <c r="H5" s="77"/>
      <c r="I5" s="77"/>
      <c r="J5" s="77"/>
      <c r="K5" s="76"/>
    </row>
    <row r="6" spans="1:11" ht="15" customHeight="1" x14ac:dyDescent="0.25">
      <c r="A6" s="60" t="s">
        <v>145</v>
      </c>
      <c r="B6" s="61" t="s">
        <v>141</v>
      </c>
      <c r="C6" s="61" t="s">
        <v>142</v>
      </c>
      <c r="D6" s="61" t="s">
        <v>146</v>
      </c>
      <c r="E6" s="62">
        <v>1800000</v>
      </c>
      <c r="G6" s="78"/>
      <c r="H6" s="79"/>
      <c r="I6" s="79"/>
      <c r="J6" s="79"/>
      <c r="K6" s="66"/>
    </row>
    <row r="7" spans="1:11" ht="15" customHeight="1" x14ac:dyDescent="0.25">
      <c r="A7" s="60" t="s">
        <v>147</v>
      </c>
      <c r="B7" s="61" t="s">
        <v>141</v>
      </c>
      <c r="C7" s="61" t="s">
        <v>148</v>
      </c>
      <c r="D7" s="61" t="s">
        <v>142</v>
      </c>
      <c r="E7" s="62">
        <v>4684744.6900000004</v>
      </c>
      <c r="G7" s="78"/>
      <c r="H7" s="79"/>
      <c r="I7" s="79"/>
      <c r="J7" s="79"/>
      <c r="K7" s="66"/>
    </row>
    <row r="8" spans="1:11" ht="15" customHeight="1" x14ac:dyDescent="0.25">
      <c r="A8" s="60" t="s">
        <v>149</v>
      </c>
      <c r="B8" s="61" t="s">
        <v>141</v>
      </c>
      <c r="C8" s="61" t="s">
        <v>144</v>
      </c>
      <c r="D8" s="61" t="s">
        <v>142</v>
      </c>
      <c r="E8" s="62">
        <v>58779090.399999999</v>
      </c>
      <c r="G8" s="78"/>
      <c r="H8" s="79"/>
      <c r="I8" s="79"/>
      <c r="J8" s="79"/>
      <c r="K8" s="66"/>
    </row>
    <row r="9" spans="1:11" ht="15" customHeight="1" x14ac:dyDescent="0.25">
      <c r="A9" s="60" t="s">
        <v>150</v>
      </c>
      <c r="B9" s="61" t="s">
        <v>141</v>
      </c>
      <c r="C9" s="61" t="s">
        <v>144</v>
      </c>
      <c r="D9" s="61" t="s">
        <v>148</v>
      </c>
      <c r="E9" s="62">
        <v>62973644.219999999</v>
      </c>
      <c r="G9" s="78"/>
      <c r="H9" s="79"/>
      <c r="I9" s="79"/>
      <c r="J9" s="79"/>
      <c r="K9" s="66"/>
    </row>
    <row r="10" spans="1:11" ht="15" customHeight="1" x14ac:dyDescent="0.25">
      <c r="A10" s="60" t="s">
        <v>151</v>
      </c>
      <c r="B10" s="61" t="s">
        <v>141</v>
      </c>
      <c r="C10" s="61" t="s">
        <v>144</v>
      </c>
      <c r="D10" s="61" t="s">
        <v>144</v>
      </c>
      <c r="E10" s="62">
        <v>28034065.050000001</v>
      </c>
      <c r="G10" s="78"/>
      <c r="H10" s="79"/>
      <c r="I10" s="79"/>
      <c r="J10" s="79"/>
      <c r="K10" s="66"/>
    </row>
    <row r="11" spans="1:11" ht="15" customHeight="1" x14ac:dyDescent="0.25">
      <c r="A11" s="60" t="s">
        <v>152</v>
      </c>
      <c r="B11" s="61" t="s">
        <v>141</v>
      </c>
      <c r="C11" s="61" t="s">
        <v>144</v>
      </c>
      <c r="D11" s="61" t="s">
        <v>153</v>
      </c>
      <c r="E11" s="62">
        <v>23434532.050000001</v>
      </c>
      <c r="G11" s="78"/>
      <c r="H11" s="79"/>
      <c r="I11" s="79"/>
      <c r="J11" s="79"/>
      <c r="K11" s="66"/>
    </row>
    <row r="12" spans="1:11" ht="15" customHeight="1" x14ac:dyDescent="0.25">
      <c r="A12" s="60" t="s">
        <v>154</v>
      </c>
      <c r="B12" s="61" t="s">
        <v>141</v>
      </c>
      <c r="C12" s="61" t="s">
        <v>144</v>
      </c>
      <c r="D12" s="61" t="s">
        <v>155</v>
      </c>
      <c r="E12" s="62">
        <v>24639564.800000001</v>
      </c>
      <c r="G12" s="78"/>
      <c r="H12" s="79"/>
      <c r="I12" s="79"/>
      <c r="J12" s="79"/>
      <c r="K12" s="66"/>
    </row>
    <row r="13" spans="1:11" ht="15" customHeight="1" x14ac:dyDescent="0.25">
      <c r="A13" s="60" t="s">
        <v>156</v>
      </c>
      <c r="B13" s="61" t="s">
        <v>141</v>
      </c>
      <c r="C13" s="61" t="s">
        <v>153</v>
      </c>
      <c r="D13" s="61" t="s">
        <v>142</v>
      </c>
      <c r="E13" s="62">
        <v>31152699.190000001</v>
      </c>
      <c r="G13" s="78"/>
      <c r="H13" s="79"/>
      <c r="I13" s="79"/>
      <c r="J13" s="79"/>
      <c r="K13" s="66"/>
    </row>
    <row r="14" spans="1:11" ht="15" customHeight="1" x14ac:dyDescent="0.25">
      <c r="A14" s="60" t="s">
        <v>157</v>
      </c>
      <c r="B14" s="61" t="s">
        <v>141</v>
      </c>
      <c r="C14" s="61" t="s">
        <v>153</v>
      </c>
      <c r="D14" s="61" t="s">
        <v>144</v>
      </c>
      <c r="E14" s="62">
        <v>5046333.5599999996</v>
      </c>
      <c r="G14" s="78"/>
      <c r="H14" s="79"/>
      <c r="I14" s="79"/>
      <c r="J14" s="79"/>
      <c r="K14" s="66"/>
    </row>
    <row r="15" spans="1:11" ht="15" customHeight="1" x14ac:dyDescent="0.25">
      <c r="A15" s="60" t="s">
        <v>158</v>
      </c>
      <c r="B15" s="61" t="s">
        <v>141</v>
      </c>
      <c r="C15" s="61" t="s">
        <v>153</v>
      </c>
      <c r="D15" s="61" t="s">
        <v>153</v>
      </c>
      <c r="E15" s="62">
        <v>16821111.870000001</v>
      </c>
      <c r="G15" s="78"/>
      <c r="H15" s="79"/>
      <c r="I15" s="79"/>
      <c r="J15" s="79"/>
      <c r="K15" s="66"/>
    </row>
    <row r="16" spans="1:11" ht="15" customHeight="1" x14ac:dyDescent="0.25">
      <c r="A16" s="60" t="s">
        <v>159</v>
      </c>
      <c r="B16" s="61" t="s">
        <v>141</v>
      </c>
      <c r="C16" s="61" t="s">
        <v>153</v>
      </c>
      <c r="D16" s="61" t="s">
        <v>146</v>
      </c>
      <c r="E16" s="62">
        <v>841055.59</v>
      </c>
      <c r="G16" s="78"/>
      <c r="H16" s="79"/>
      <c r="I16" s="79"/>
      <c r="J16" s="79"/>
      <c r="K16" s="66"/>
    </row>
    <row r="17" spans="1:11" ht="15" customHeight="1" x14ac:dyDescent="0.25">
      <c r="A17" s="60" t="s">
        <v>160</v>
      </c>
      <c r="B17" s="61" t="s">
        <v>141</v>
      </c>
      <c r="C17" s="61" t="s">
        <v>146</v>
      </c>
      <c r="D17" s="61" t="s">
        <v>142</v>
      </c>
      <c r="E17" s="62">
        <v>17090249.66</v>
      </c>
      <c r="G17" s="78"/>
      <c r="H17" s="79"/>
      <c r="I17" s="79"/>
      <c r="J17" s="79"/>
      <c r="K17" s="66"/>
    </row>
    <row r="18" spans="1:11" ht="15" customHeight="1" x14ac:dyDescent="0.25">
      <c r="A18" s="60" t="s">
        <v>161</v>
      </c>
      <c r="B18" s="61" t="s">
        <v>141</v>
      </c>
      <c r="C18" s="61" t="s">
        <v>146</v>
      </c>
      <c r="D18" s="61" t="s">
        <v>148</v>
      </c>
      <c r="E18" s="62">
        <v>5046333.5599999996</v>
      </c>
      <c r="G18" s="78"/>
      <c r="H18" s="79"/>
      <c r="I18" s="79"/>
      <c r="J18" s="79"/>
      <c r="K18" s="66"/>
    </row>
    <row r="19" spans="1:11" ht="15" customHeight="1" x14ac:dyDescent="0.25">
      <c r="A19" s="60" t="s">
        <v>162</v>
      </c>
      <c r="B19" s="61" t="s">
        <v>141</v>
      </c>
      <c r="C19" s="61" t="s">
        <v>146</v>
      </c>
      <c r="D19" s="61" t="s">
        <v>144</v>
      </c>
      <c r="E19" s="62">
        <v>10092667.130000001</v>
      </c>
      <c r="G19" s="78"/>
      <c r="H19" s="79"/>
      <c r="I19" s="79"/>
      <c r="J19" s="79"/>
      <c r="K19" s="66"/>
    </row>
    <row r="20" spans="1:11" ht="15" customHeight="1" x14ac:dyDescent="0.25">
      <c r="A20" s="60" t="s">
        <v>163</v>
      </c>
      <c r="B20" s="61" t="s">
        <v>141</v>
      </c>
      <c r="C20" s="61" t="s">
        <v>146</v>
      </c>
      <c r="D20" s="61" t="s">
        <v>153</v>
      </c>
      <c r="E20" s="62">
        <v>841055.59</v>
      </c>
      <c r="G20" s="78"/>
      <c r="H20" s="79"/>
      <c r="I20" s="79"/>
      <c r="J20" s="79"/>
      <c r="K20" s="66"/>
    </row>
    <row r="21" spans="1:11" ht="15" customHeight="1" x14ac:dyDescent="0.25">
      <c r="A21" s="60" t="s">
        <v>164</v>
      </c>
      <c r="B21" s="61" t="s">
        <v>141</v>
      </c>
      <c r="C21" s="61" t="s">
        <v>146</v>
      </c>
      <c r="D21" s="61" t="s">
        <v>146</v>
      </c>
      <c r="E21" s="62">
        <v>17931305.260000002</v>
      </c>
      <c r="G21" s="78"/>
      <c r="H21" s="79"/>
      <c r="I21" s="79"/>
      <c r="J21" s="79"/>
      <c r="K21" s="66"/>
    </row>
    <row r="22" spans="1:11" ht="15" customHeight="1" x14ac:dyDescent="0.25">
      <c r="A22" s="63" t="s">
        <v>117</v>
      </c>
      <c r="B22" s="64"/>
      <c r="C22" s="65"/>
      <c r="D22" s="64"/>
      <c r="E22" s="57">
        <f>SUM(E4:E21)</f>
        <v>469319113.94</v>
      </c>
      <c r="G22" s="81">
        <v>491289094.00999999</v>
      </c>
      <c r="H22" s="79" t="s">
        <v>229</v>
      </c>
      <c r="I22" s="79"/>
      <c r="J22" s="79"/>
      <c r="K22" s="66"/>
    </row>
    <row r="23" spans="1:11" ht="15" customHeight="1" x14ac:dyDescent="0.25">
      <c r="A23" s="54"/>
      <c r="B23" s="55"/>
      <c r="C23" s="55"/>
      <c r="D23" s="55"/>
      <c r="E23" s="55"/>
      <c r="G23" s="78"/>
      <c r="H23" s="79"/>
      <c r="I23" s="79"/>
      <c r="J23" s="79"/>
      <c r="K23" s="66"/>
    </row>
    <row r="24" spans="1:11" ht="15" customHeight="1" x14ac:dyDescent="0.25">
      <c r="A24" s="54"/>
      <c r="B24" s="55"/>
      <c r="C24" s="55"/>
      <c r="D24" s="55"/>
      <c r="E24" s="55"/>
      <c r="G24" s="73"/>
      <c r="H24" s="55"/>
      <c r="I24" s="74"/>
      <c r="J24" s="55"/>
      <c r="K24" s="80"/>
    </row>
    <row r="25" spans="1:11" ht="15" customHeight="1" x14ac:dyDescent="0.25">
      <c r="A25" s="47" t="s">
        <v>168</v>
      </c>
      <c r="B25" s="48" t="s">
        <v>166</v>
      </c>
      <c r="C25" s="48" t="s">
        <v>146</v>
      </c>
      <c r="D25" s="48" t="s">
        <v>142</v>
      </c>
      <c r="E25" s="49">
        <v>80000</v>
      </c>
      <c r="G25" s="54"/>
      <c r="H25" s="55"/>
      <c r="I25" s="55"/>
      <c r="J25" s="55"/>
      <c r="K25" s="55"/>
    </row>
    <row r="26" spans="1:11" ht="15" customHeight="1" x14ac:dyDescent="0.25">
      <c r="A26" s="47" t="s">
        <v>169</v>
      </c>
      <c r="B26" s="48" t="s">
        <v>166</v>
      </c>
      <c r="C26" s="48" t="s">
        <v>146</v>
      </c>
      <c r="D26" s="48" t="s">
        <v>148</v>
      </c>
      <c r="E26" s="49">
        <v>640000</v>
      </c>
    </row>
    <row r="27" spans="1:11" ht="28.5" customHeight="1" x14ac:dyDescent="0.25">
      <c r="A27" s="50" t="s">
        <v>170</v>
      </c>
      <c r="B27" s="51"/>
      <c r="C27" s="52"/>
      <c r="D27" s="51"/>
      <c r="E27" s="57">
        <f>SUM(E25:E26)</f>
        <v>720000</v>
      </c>
    </row>
    <row r="28" spans="1:11" ht="15" customHeight="1" x14ac:dyDescent="0.25">
      <c r="A28" s="54"/>
      <c r="B28" s="55"/>
      <c r="C28" s="55"/>
      <c r="D28" s="55"/>
      <c r="E28" s="55"/>
    </row>
    <row r="29" spans="1:11" ht="15" customHeight="1" x14ac:dyDescent="0.25">
      <c r="A29" s="47" t="s">
        <v>171</v>
      </c>
      <c r="B29" s="48" t="s">
        <v>166</v>
      </c>
      <c r="C29" s="48" t="s">
        <v>142</v>
      </c>
      <c r="D29" s="48" t="s">
        <v>142</v>
      </c>
      <c r="E29" s="49">
        <v>9360000</v>
      </c>
    </row>
    <row r="30" spans="1:11" ht="15" customHeight="1" x14ac:dyDescent="0.25">
      <c r="A30" s="47" t="s">
        <v>172</v>
      </c>
      <c r="B30" s="48" t="s">
        <v>166</v>
      </c>
      <c r="C30" s="48" t="s">
        <v>148</v>
      </c>
      <c r="D30" s="48" t="s">
        <v>148</v>
      </c>
      <c r="E30" s="49">
        <v>1200000</v>
      </c>
    </row>
    <row r="31" spans="1:11" ht="15" customHeight="1" x14ac:dyDescent="0.25">
      <c r="A31" s="47" t="s">
        <v>173</v>
      </c>
      <c r="B31" s="48" t="s">
        <v>166</v>
      </c>
      <c r="C31" s="48" t="s">
        <v>148</v>
      </c>
      <c r="D31" s="48" t="s">
        <v>153</v>
      </c>
      <c r="E31" s="49">
        <v>300000</v>
      </c>
    </row>
    <row r="32" spans="1:11" ht="15" customHeight="1" x14ac:dyDescent="0.25">
      <c r="A32" s="47" t="s">
        <v>174</v>
      </c>
      <c r="B32" s="48" t="s">
        <v>166</v>
      </c>
      <c r="C32" s="48" t="s">
        <v>148</v>
      </c>
      <c r="D32" s="48" t="s">
        <v>155</v>
      </c>
      <c r="E32" s="49">
        <v>172800</v>
      </c>
    </row>
    <row r="33" spans="1:5" ht="15" customHeight="1" x14ac:dyDescent="0.25">
      <c r="A33" s="47" t="s">
        <v>175</v>
      </c>
      <c r="B33" s="48" t="s">
        <v>166</v>
      </c>
      <c r="C33" s="48" t="s">
        <v>144</v>
      </c>
      <c r="D33" s="48" t="s">
        <v>142</v>
      </c>
      <c r="E33" s="49">
        <v>9975000</v>
      </c>
    </row>
    <row r="34" spans="1:5" ht="15" customHeight="1" x14ac:dyDescent="0.25">
      <c r="A34" s="47" t="s">
        <v>176</v>
      </c>
      <c r="B34" s="48" t="s">
        <v>166</v>
      </c>
      <c r="C34" s="48" t="s">
        <v>144</v>
      </c>
      <c r="D34" s="48" t="s">
        <v>148</v>
      </c>
      <c r="E34" s="49">
        <v>1000000</v>
      </c>
    </row>
    <row r="35" spans="1:5" ht="15" customHeight="1" x14ac:dyDescent="0.25">
      <c r="A35" s="47" t="s">
        <v>165</v>
      </c>
      <c r="B35" s="48" t="s">
        <v>166</v>
      </c>
      <c r="C35" s="48" t="s">
        <v>144</v>
      </c>
      <c r="D35" s="48" t="s">
        <v>144</v>
      </c>
      <c r="E35" s="49">
        <v>300000</v>
      </c>
    </row>
    <row r="36" spans="1:5" ht="15" customHeight="1" x14ac:dyDescent="0.25">
      <c r="A36" s="47" t="s">
        <v>177</v>
      </c>
      <c r="B36" s="48" t="s">
        <v>166</v>
      </c>
      <c r="C36" s="48" t="s">
        <v>144</v>
      </c>
      <c r="D36" s="48" t="s">
        <v>153</v>
      </c>
      <c r="E36" s="49">
        <v>225000</v>
      </c>
    </row>
    <row r="37" spans="1:5" ht="15" customHeight="1" x14ac:dyDescent="0.25">
      <c r="A37" s="69" t="s">
        <v>178</v>
      </c>
      <c r="B37" s="70" t="s">
        <v>166</v>
      </c>
      <c r="C37" s="70" t="s">
        <v>153</v>
      </c>
      <c r="D37" s="70" t="s">
        <v>144</v>
      </c>
      <c r="E37" s="71">
        <v>850000000</v>
      </c>
    </row>
    <row r="38" spans="1:5" ht="15" customHeight="1" x14ac:dyDescent="0.25">
      <c r="A38" s="47" t="s">
        <v>179</v>
      </c>
      <c r="B38" s="48" t="s">
        <v>166</v>
      </c>
      <c r="C38" s="48" t="s">
        <v>153</v>
      </c>
      <c r="D38" s="48" t="s">
        <v>146</v>
      </c>
      <c r="E38" s="49">
        <v>250000</v>
      </c>
    </row>
    <row r="39" spans="1:5" ht="15" customHeight="1" x14ac:dyDescent="0.25">
      <c r="A39" s="47" t="s">
        <v>180</v>
      </c>
      <c r="B39" s="48" t="s">
        <v>166</v>
      </c>
      <c r="C39" s="48" t="s">
        <v>153</v>
      </c>
      <c r="D39" s="48" t="s">
        <v>181</v>
      </c>
      <c r="E39" s="49">
        <v>3000000</v>
      </c>
    </row>
    <row r="40" spans="1:5" ht="15" customHeight="1" x14ac:dyDescent="0.25">
      <c r="A40" s="47" t="s">
        <v>182</v>
      </c>
      <c r="B40" s="48" t="s">
        <v>166</v>
      </c>
      <c r="C40" s="48" t="s">
        <v>153</v>
      </c>
      <c r="D40" s="48" t="s">
        <v>155</v>
      </c>
      <c r="E40" s="49">
        <v>2500000</v>
      </c>
    </row>
    <row r="41" spans="1:5" ht="15" customHeight="1" x14ac:dyDescent="0.25">
      <c r="A41" s="47" t="s">
        <v>168</v>
      </c>
      <c r="B41" s="48" t="s">
        <v>166</v>
      </c>
      <c r="C41" s="48" t="s">
        <v>146</v>
      </c>
      <c r="D41" s="48" t="s">
        <v>142</v>
      </c>
      <c r="E41" s="49">
        <v>1265000</v>
      </c>
    </row>
    <row r="42" spans="1:5" ht="15" customHeight="1" x14ac:dyDescent="0.25">
      <c r="A42" s="47" t="s">
        <v>169</v>
      </c>
      <c r="B42" s="48" t="s">
        <v>166</v>
      </c>
      <c r="C42" s="48" t="s">
        <v>146</v>
      </c>
      <c r="D42" s="48" t="s">
        <v>148</v>
      </c>
      <c r="E42" s="49">
        <v>15000000</v>
      </c>
    </row>
    <row r="43" spans="1:5" ht="15" customHeight="1" x14ac:dyDescent="0.25">
      <c r="A43" s="47" t="s">
        <v>183</v>
      </c>
      <c r="B43" s="48" t="s">
        <v>166</v>
      </c>
      <c r="C43" s="48" t="s">
        <v>181</v>
      </c>
      <c r="D43" s="48" t="s">
        <v>142</v>
      </c>
      <c r="E43" s="49">
        <v>1500000</v>
      </c>
    </row>
    <row r="44" spans="1:5" ht="15" customHeight="1" x14ac:dyDescent="0.25">
      <c r="A44" s="47" t="s">
        <v>184</v>
      </c>
      <c r="B44" s="48" t="s">
        <v>166</v>
      </c>
      <c r="C44" s="48" t="s">
        <v>185</v>
      </c>
      <c r="D44" s="48" t="s">
        <v>142</v>
      </c>
      <c r="E44" s="49">
        <v>2000000</v>
      </c>
    </row>
    <row r="45" spans="1:5" ht="15" customHeight="1" x14ac:dyDescent="0.25">
      <c r="A45" s="47" t="s">
        <v>186</v>
      </c>
      <c r="B45" s="48" t="s">
        <v>166</v>
      </c>
      <c r="C45" s="48" t="s">
        <v>185</v>
      </c>
      <c r="D45" s="48" t="s">
        <v>148</v>
      </c>
      <c r="E45" s="49">
        <v>1500000</v>
      </c>
    </row>
    <row r="46" spans="1:5" ht="15" customHeight="1" x14ac:dyDescent="0.25">
      <c r="A46" s="47" t="s">
        <v>187</v>
      </c>
      <c r="B46" s="48" t="s">
        <v>166</v>
      </c>
      <c r="C46" s="48" t="s">
        <v>185</v>
      </c>
      <c r="D46" s="48" t="s">
        <v>144</v>
      </c>
      <c r="E46" s="49">
        <v>300000</v>
      </c>
    </row>
    <row r="47" spans="1:5" ht="15" customHeight="1" x14ac:dyDescent="0.25">
      <c r="A47" s="47" t="s">
        <v>188</v>
      </c>
      <c r="B47" s="48" t="s">
        <v>166</v>
      </c>
      <c r="C47" s="48" t="s">
        <v>189</v>
      </c>
      <c r="D47" s="48" t="s">
        <v>142</v>
      </c>
      <c r="E47" s="49">
        <v>5000000</v>
      </c>
    </row>
    <row r="48" spans="1:5" ht="15" customHeight="1" x14ac:dyDescent="0.25">
      <c r="A48" s="47" t="s">
        <v>190</v>
      </c>
      <c r="B48" s="48" t="s">
        <v>166</v>
      </c>
      <c r="C48" s="48" t="s">
        <v>189</v>
      </c>
      <c r="D48" s="48" t="s">
        <v>146</v>
      </c>
      <c r="E48" s="49">
        <v>3500000</v>
      </c>
    </row>
    <row r="49" spans="1:5" ht="15" customHeight="1" x14ac:dyDescent="0.25">
      <c r="A49" s="47" t="s">
        <v>191</v>
      </c>
      <c r="B49" s="48" t="s">
        <v>166</v>
      </c>
      <c r="C49" s="48" t="s">
        <v>189</v>
      </c>
      <c r="D49" s="48" t="s">
        <v>181</v>
      </c>
      <c r="E49" s="49">
        <v>1000000</v>
      </c>
    </row>
    <row r="50" spans="1:5" ht="15" customHeight="1" x14ac:dyDescent="0.25">
      <c r="A50" s="47" t="s">
        <v>192</v>
      </c>
      <c r="B50" s="48" t="s">
        <v>166</v>
      </c>
      <c r="C50" s="48" t="s">
        <v>189</v>
      </c>
      <c r="D50" s="48" t="s">
        <v>185</v>
      </c>
      <c r="E50" s="49">
        <v>500000</v>
      </c>
    </row>
    <row r="51" spans="1:5" ht="15" customHeight="1" x14ac:dyDescent="0.25">
      <c r="A51" s="47" t="s">
        <v>193</v>
      </c>
      <c r="B51" s="48" t="s">
        <v>166</v>
      </c>
      <c r="C51" s="48" t="s">
        <v>189</v>
      </c>
      <c r="D51" s="48" t="s">
        <v>189</v>
      </c>
      <c r="E51" s="49">
        <v>1000000</v>
      </c>
    </row>
    <row r="52" spans="1:5" ht="15" customHeight="1" x14ac:dyDescent="0.25">
      <c r="A52" s="47" t="s">
        <v>194</v>
      </c>
      <c r="B52" s="48" t="s">
        <v>166</v>
      </c>
      <c r="C52" s="48" t="s">
        <v>189</v>
      </c>
      <c r="D52" s="48" t="s">
        <v>155</v>
      </c>
      <c r="E52" s="49">
        <v>1000000</v>
      </c>
    </row>
    <row r="53" spans="1:5" ht="15" customHeight="1" x14ac:dyDescent="0.25">
      <c r="A53" s="47" t="s">
        <v>195</v>
      </c>
      <c r="B53" s="48" t="s">
        <v>196</v>
      </c>
      <c r="C53" s="48" t="s">
        <v>142</v>
      </c>
      <c r="D53" s="48" t="s">
        <v>142</v>
      </c>
      <c r="E53" s="49">
        <v>4324000</v>
      </c>
    </row>
    <row r="54" spans="1:5" ht="15" customHeight="1" x14ac:dyDescent="0.25">
      <c r="A54" s="47" t="s">
        <v>197</v>
      </c>
      <c r="B54" s="48" t="s">
        <v>196</v>
      </c>
      <c r="C54" s="48" t="s">
        <v>142</v>
      </c>
      <c r="D54" s="48" t="s">
        <v>148</v>
      </c>
      <c r="E54" s="49">
        <v>350000</v>
      </c>
    </row>
    <row r="55" spans="1:5" ht="15" customHeight="1" x14ac:dyDescent="0.25">
      <c r="A55" s="47" t="s">
        <v>198</v>
      </c>
      <c r="B55" s="48" t="s">
        <v>196</v>
      </c>
      <c r="C55" s="48" t="s">
        <v>142</v>
      </c>
      <c r="D55" s="48" t="s">
        <v>153</v>
      </c>
      <c r="E55" s="49">
        <v>1500000</v>
      </c>
    </row>
    <row r="56" spans="1:5" ht="15" customHeight="1" x14ac:dyDescent="0.25">
      <c r="A56" s="47" t="s">
        <v>199</v>
      </c>
      <c r="B56" s="48" t="s">
        <v>196</v>
      </c>
      <c r="C56" s="48" t="s">
        <v>144</v>
      </c>
      <c r="D56" s="48" t="s">
        <v>142</v>
      </c>
      <c r="E56" s="49">
        <v>400000</v>
      </c>
    </row>
    <row r="57" spans="1:5" ht="15" customHeight="1" x14ac:dyDescent="0.25">
      <c r="A57" s="47" t="s">
        <v>200</v>
      </c>
      <c r="B57" s="48" t="s">
        <v>196</v>
      </c>
      <c r="C57" s="48" t="s">
        <v>144</v>
      </c>
      <c r="D57" s="48" t="s">
        <v>148</v>
      </c>
      <c r="E57" s="49">
        <v>100000</v>
      </c>
    </row>
    <row r="58" spans="1:5" ht="15" customHeight="1" x14ac:dyDescent="0.25">
      <c r="A58" s="47" t="s">
        <v>201</v>
      </c>
      <c r="B58" s="48" t="s">
        <v>196</v>
      </c>
      <c r="C58" s="48" t="s">
        <v>144</v>
      </c>
      <c r="D58" s="48" t="s">
        <v>144</v>
      </c>
      <c r="E58" s="49">
        <v>300000</v>
      </c>
    </row>
    <row r="59" spans="1:5" ht="15" customHeight="1" x14ac:dyDescent="0.25">
      <c r="A59" s="47" t="s">
        <v>202</v>
      </c>
      <c r="B59" s="48" t="s">
        <v>196</v>
      </c>
      <c r="C59" s="48" t="s">
        <v>144</v>
      </c>
      <c r="D59" s="48" t="s">
        <v>153</v>
      </c>
      <c r="E59" s="49">
        <v>300000</v>
      </c>
    </row>
    <row r="60" spans="1:5" ht="15" customHeight="1" x14ac:dyDescent="0.25">
      <c r="A60" s="47" t="s">
        <v>203</v>
      </c>
      <c r="B60" s="48" t="s">
        <v>196</v>
      </c>
      <c r="C60" s="48" t="s">
        <v>153</v>
      </c>
      <c r="D60" s="48" t="s">
        <v>148</v>
      </c>
      <c r="E60" s="49">
        <v>3500000</v>
      </c>
    </row>
    <row r="61" spans="1:5" ht="15" customHeight="1" x14ac:dyDescent="0.25">
      <c r="A61" s="47" t="s">
        <v>204</v>
      </c>
      <c r="B61" s="48" t="s">
        <v>196</v>
      </c>
      <c r="C61" s="48" t="s">
        <v>155</v>
      </c>
      <c r="D61" s="48" t="s">
        <v>142</v>
      </c>
      <c r="E61" s="49">
        <v>300000</v>
      </c>
    </row>
    <row r="62" spans="1:5" ht="15" customHeight="1" x14ac:dyDescent="0.25">
      <c r="A62" s="47" t="s">
        <v>205</v>
      </c>
      <c r="B62" s="48" t="s">
        <v>196</v>
      </c>
      <c r="C62" s="48" t="s">
        <v>155</v>
      </c>
      <c r="D62" s="48" t="s">
        <v>144</v>
      </c>
      <c r="E62" s="49">
        <v>436000</v>
      </c>
    </row>
    <row r="63" spans="1:5" ht="15" customHeight="1" x14ac:dyDescent="0.25">
      <c r="A63" s="47" t="s">
        <v>206</v>
      </c>
      <c r="B63" s="48" t="s">
        <v>196</v>
      </c>
      <c r="C63" s="48" t="s">
        <v>155</v>
      </c>
      <c r="D63" s="48" t="s">
        <v>153</v>
      </c>
      <c r="E63" s="49">
        <v>500000</v>
      </c>
    </row>
    <row r="64" spans="1:5" ht="15" customHeight="1" x14ac:dyDescent="0.25">
      <c r="A64" s="47" t="s">
        <v>207</v>
      </c>
      <c r="B64" s="48" t="s">
        <v>196</v>
      </c>
      <c r="C64" s="48" t="s">
        <v>155</v>
      </c>
      <c r="D64" s="48" t="s">
        <v>146</v>
      </c>
      <c r="E64" s="49">
        <v>450000</v>
      </c>
    </row>
    <row r="65" spans="1:9" ht="15" customHeight="1" x14ac:dyDescent="0.25">
      <c r="A65" s="47" t="s">
        <v>208</v>
      </c>
      <c r="B65" s="48" t="s">
        <v>196</v>
      </c>
      <c r="C65" s="48" t="s">
        <v>155</v>
      </c>
      <c r="D65" s="48" t="s">
        <v>155</v>
      </c>
      <c r="E65" s="49">
        <v>200000</v>
      </c>
    </row>
    <row r="66" spans="1:9" ht="15" customHeight="1" x14ac:dyDescent="0.25">
      <c r="A66" s="47" t="s">
        <v>211</v>
      </c>
      <c r="B66" s="48" t="s">
        <v>210</v>
      </c>
      <c r="C66" s="48" t="s">
        <v>142</v>
      </c>
      <c r="D66" s="48" t="s">
        <v>153</v>
      </c>
      <c r="E66" s="49">
        <v>1500000</v>
      </c>
      <c r="G66" s="49"/>
    </row>
    <row r="67" spans="1:9" ht="15" customHeight="1" x14ac:dyDescent="0.25">
      <c r="A67" s="47" t="s">
        <v>212</v>
      </c>
      <c r="B67" s="48" t="s">
        <v>210</v>
      </c>
      <c r="C67" s="48" t="s">
        <v>142</v>
      </c>
      <c r="D67" s="48" t="s">
        <v>155</v>
      </c>
      <c r="E67" s="49">
        <v>4000000</v>
      </c>
    </row>
    <row r="68" spans="1:9" ht="15" customHeight="1" x14ac:dyDescent="0.25">
      <c r="A68" s="47" t="s">
        <v>213</v>
      </c>
      <c r="B68" s="48" t="s">
        <v>210</v>
      </c>
      <c r="C68" s="48" t="s">
        <v>148</v>
      </c>
      <c r="D68" s="48" t="s">
        <v>185</v>
      </c>
      <c r="E68" s="49">
        <v>402545007</v>
      </c>
      <c r="G68" s="72">
        <f>+E68+E37</f>
        <v>1252545007</v>
      </c>
    </row>
    <row r="69" spans="1:9" ht="50.25" customHeight="1" x14ac:dyDescent="0.25">
      <c r="A69" s="50" t="s">
        <v>214</v>
      </c>
      <c r="B69" s="51"/>
      <c r="C69" s="52"/>
      <c r="D69" s="51"/>
      <c r="E69" s="57">
        <f>SUM(E29:E68)</f>
        <v>1332552807</v>
      </c>
    </row>
    <row r="70" spans="1:9" ht="24" customHeight="1" x14ac:dyDescent="0.25">
      <c r="A70" s="73"/>
      <c r="B70" s="55"/>
      <c r="C70" s="74"/>
      <c r="D70" s="55"/>
      <c r="E70" s="75"/>
    </row>
    <row r="71" spans="1:9" ht="24" customHeight="1" x14ac:dyDescent="0.25">
      <c r="A71" s="73"/>
      <c r="B71" s="55"/>
      <c r="C71" s="74"/>
      <c r="D71" s="55"/>
      <c r="E71" s="75"/>
    </row>
    <row r="72" spans="1:9" ht="15" customHeight="1" x14ac:dyDescent="0.25">
      <c r="A72" s="54"/>
      <c r="B72" s="55"/>
      <c r="C72" s="55"/>
      <c r="D72" s="55"/>
      <c r="E72" s="55"/>
    </row>
    <row r="73" spans="1:9" ht="15" customHeight="1" x14ac:dyDescent="0.25">
      <c r="A73" s="47" t="s">
        <v>168</v>
      </c>
      <c r="B73" s="48" t="s">
        <v>166</v>
      </c>
      <c r="C73" s="48" t="s">
        <v>146</v>
      </c>
      <c r="D73" s="48" t="s">
        <v>142</v>
      </c>
      <c r="E73" s="49">
        <v>20000</v>
      </c>
    </row>
    <row r="74" spans="1:9" ht="15" customHeight="1" x14ac:dyDescent="0.25">
      <c r="A74" s="47" t="s">
        <v>169</v>
      </c>
      <c r="B74" s="48" t="s">
        <v>166</v>
      </c>
      <c r="C74" s="48" t="s">
        <v>146</v>
      </c>
      <c r="D74" s="48" t="s">
        <v>148</v>
      </c>
      <c r="E74" s="49">
        <v>240000</v>
      </c>
    </row>
    <row r="75" spans="1:9" ht="57" customHeight="1" x14ac:dyDescent="0.25">
      <c r="A75" s="50" t="s">
        <v>215</v>
      </c>
      <c r="B75" s="51"/>
      <c r="C75" s="52"/>
      <c r="D75" s="51"/>
      <c r="E75" s="57">
        <f>SUM(E73:E74)</f>
        <v>260000</v>
      </c>
    </row>
    <row r="76" spans="1:9" ht="16.5" customHeight="1" x14ac:dyDescent="0.25">
      <c r="A76" s="73"/>
      <c r="B76" s="55"/>
      <c r="C76" s="74"/>
      <c r="D76" s="55"/>
      <c r="E76" s="75"/>
    </row>
    <row r="77" spans="1:9" ht="16.5" customHeight="1" x14ac:dyDescent="0.25">
      <c r="A77" s="73"/>
      <c r="B77" s="55"/>
      <c r="C77" s="74"/>
      <c r="D77" s="55"/>
      <c r="E77" s="75"/>
    </row>
    <row r="78" spans="1:9" ht="24" customHeight="1" x14ac:dyDescent="0.25"/>
    <row r="79" spans="1:9" ht="26.25" customHeight="1" x14ac:dyDescent="0.25">
      <c r="A79" s="47" t="s">
        <v>165</v>
      </c>
      <c r="B79" s="48" t="s">
        <v>166</v>
      </c>
      <c r="C79" s="48" t="s">
        <v>144</v>
      </c>
      <c r="D79" s="48" t="s">
        <v>144</v>
      </c>
      <c r="E79" s="49">
        <v>25000</v>
      </c>
      <c r="G79" s="153" t="s">
        <v>167</v>
      </c>
      <c r="H79" s="154"/>
      <c r="I79" s="154"/>
    </row>
    <row r="80" spans="1:9" ht="15" customHeight="1" x14ac:dyDescent="0.25">
      <c r="A80" s="47" t="s">
        <v>168</v>
      </c>
      <c r="B80" s="48" t="s">
        <v>166</v>
      </c>
      <c r="C80" s="48" t="s">
        <v>146</v>
      </c>
      <c r="D80" s="48" t="s">
        <v>142</v>
      </c>
      <c r="E80" s="49">
        <v>130000</v>
      </c>
    </row>
    <row r="81" spans="1:5" ht="15" customHeight="1" x14ac:dyDescent="0.25">
      <c r="A81" s="47" t="s">
        <v>169</v>
      </c>
      <c r="B81" s="48" t="s">
        <v>166</v>
      </c>
      <c r="C81" s="48" t="s">
        <v>146</v>
      </c>
      <c r="D81" s="48" t="s">
        <v>148</v>
      </c>
      <c r="E81" s="49">
        <v>2080000</v>
      </c>
    </row>
    <row r="82" spans="1:5" ht="56.25" customHeight="1" x14ac:dyDescent="0.25">
      <c r="A82" s="50" t="s">
        <v>216</v>
      </c>
      <c r="B82" s="51"/>
      <c r="C82" s="52"/>
      <c r="D82" s="51"/>
      <c r="E82" s="53">
        <f>SUM(E79:E81)</f>
        <v>2235000</v>
      </c>
    </row>
    <row r="83" spans="1:5" ht="15" customHeight="1" x14ac:dyDescent="0.25">
      <c r="A83" s="54"/>
      <c r="B83" s="55"/>
      <c r="C83" s="55"/>
      <c r="D83" s="55"/>
      <c r="E83" s="55"/>
    </row>
    <row r="84" spans="1:5" ht="15" customHeight="1" x14ac:dyDescent="0.25">
      <c r="A84" s="47" t="s">
        <v>174</v>
      </c>
      <c r="B84" s="48" t="s">
        <v>166</v>
      </c>
      <c r="C84" s="48" t="s">
        <v>148</v>
      </c>
      <c r="D84" s="48" t="s">
        <v>155</v>
      </c>
      <c r="E84" s="49">
        <v>200000</v>
      </c>
    </row>
    <row r="85" spans="1:5" ht="15" customHeight="1" x14ac:dyDescent="0.25">
      <c r="A85" s="47" t="s">
        <v>175</v>
      </c>
      <c r="B85" s="48" t="s">
        <v>166</v>
      </c>
      <c r="C85" s="48" t="s">
        <v>144</v>
      </c>
      <c r="D85" s="48" t="s">
        <v>142</v>
      </c>
      <c r="E85" s="49">
        <v>1000000</v>
      </c>
    </row>
    <row r="86" spans="1:5" ht="15" customHeight="1" x14ac:dyDescent="0.25">
      <c r="A86" s="47" t="s">
        <v>176</v>
      </c>
      <c r="B86" s="48" t="s">
        <v>166</v>
      </c>
      <c r="C86" s="48" t="s">
        <v>144</v>
      </c>
      <c r="D86" s="48" t="s">
        <v>148</v>
      </c>
      <c r="E86" s="49">
        <v>1000000</v>
      </c>
    </row>
    <row r="87" spans="1:5" ht="15" customHeight="1" x14ac:dyDescent="0.25">
      <c r="A87" s="47" t="s">
        <v>165</v>
      </c>
      <c r="B87" s="48" t="s">
        <v>166</v>
      </c>
      <c r="C87" s="48" t="s">
        <v>144</v>
      </c>
      <c r="D87" s="48" t="s">
        <v>144</v>
      </c>
      <c r="E87" s="49">
        <v>75000</v>
      </c>
    </row>
    <row r="88" spans="1:5" ht="15" customHeight="1" x14ac:dyDescent="0.25">
      <c r="A88" s="47" t="s">
        <v>168</v>
      </c>
      <c r="B88" s="48" t="s">
        <v>166</v>
      </c>
      <c r="C88" s="48" t="s">
        <v>146</v>
      </c>
      <c r="D88" s="48" t="s">
        <v>142</v>
      </c>
      <c r="E88" s="49">
        <v>620000</v>
      </c>
    </row>
    <row r="89" spans="1:5" ht="15" customHeight="1" x14ac:dyDescent="0.25">
      <c r="A89" s="47" t="s">
        <v>169</v>
      </c>
      <c r="B89" s="48" t="s">
        <v>166</v>
      </c>
      <c r="C89" s="48" t="s">
        <v>146</v>
      </c>
      <c r="D89" s="48" t="s">
        <v>148</v>
      </c>
      <c r="E89" s="49">
        <v>8920000</v>
      </c>
    </row>
    <row r="90" spans="1:5" ht="15" customHeight="1" x14ac:dyDescent="0.25">
      <c r="A90" s="47" t="s">
        <v>183</v>
      </c>
      <c r="B90" s="48" t="s">
        <v>166</v>
      </c>
      <c r="C90" s="48" t="s">
        <v>181</v>
      </c>
      <c r="D90" s="48" t="s">
        <v>142</v>
      </c>
      <c r="E90" s="49">
        <v>1500000</v>
      </c>
    </row>
    <row r="91" spans="1:5" ht="15" customHeight="1" x14ac:dyDescent="0.25">
      <c r="A91" s="47" t="s">
        <v>184</v>
      </c>
      <c r="B91" s="48" t="s">
        <v>166</v>
      </c>
      <c r="C91" s="48" t="s">
        <v>185</v>
      </c>
      <c r="D91" s="48" t="s">
        <v>142</v>
      </c>
      <c r="E91" s="49">
        <v>2000000</v>
      </c>
    </row>
    <row r="92" spans="1:5" ht="15" customHeight="1" x14ac:dyDescent="0.25">
      <c r="A92" s="47" t="s">
        <v>191</v>
      </c>
      <c r="B92" s="48" t="s">
        <v>166</v>
      </c>
      <c r="C92" s="48" t="s">
        <v>189</v>
      </c>
      <c r="D92" s="48" t="s">
        <v>181</v>
      </c>
      <c r="E92" s="49">
        <v>1000000</v>
      </c>
    </row>
    <row r="93" spans="1:5" ht="15" customHeight="1" x14ac:dyDescent="0.25">
      <c r="A93" s="47" t="s">
        <v>192</v>
      </c>
      <c r="B93" s="48" t="s">
        <v>166</v>
      </c>
      <c r="C93" s="48" t="s">
        <v>189</v>
      </c>
      <c r="D93" s="48" t="s">
        <v>185</v>
      </c>
      <c r="E93" s="49">
        <v>500000</v>
      </c>
    </row>
    <row r="94" spans="1:5" ht="15" customHeight="1" x14ac:dyDescent="0.25">
      <c r="A94" s="47" t="s">
        <v>193</v>
      </c>
      <c r="B94" s="48" t="s">
        <v>166</v>
      </c>
      <c r="C94" s="48" t="s">
        <v>189</v>
      </c>
      <c r="D94" s="48" t="s">
        <v>189</v>
      </c>
      <c r="E94" s="49">
        <v>500000</v>
      </c>
    </row>
    <row r="95" spans="1:5" ht="15" customHeight="1" x14ac:dyDescent="0.25">
      <c r="A95" s="47" t="s">
        <v>194</v>
      </c>
      <c r="B95" s="48" t="s">
        <v>166</v>
      </c>
      <c r="C95" s="48" t="s">
        <v>189</v>
      </c>
      <c r="D95" s="48" t="s">
        <v>155</v>
      </c>
      <c r="E95" s="49">
        <v>2000000</v>
      </c>
    </row>
    <row r="96" spans="1:5" ht="15" customHeight="1" x14ac:dyDescent="0.25">
      <c r="A96" s="47" t="s">
        <v>217</v>
      </c>
      <c r="B96" s="48" t="s">
        <v>166</v>
      </c>
      <c r="C96" s="48" t="s">
        <v>155</v>
      </c>
      <c r="D96" s="48" t="s">
        <v>155</v>
      </c>
      <c r="E96" s="49">
        <v>300000</v>
      </c>
    </row>
    <row r="97" spans="1:5" ht="15" customHeight="1" x14ac:dyDescent="0.25">
      <c r="A97" s="47" t="s">
        <v>197</v>
      </c>
      <c r="B97" s="48" t="s">
        <v>196</v>
      </c>
      <c r="C97" s="48" t="s">
        <v>142</v>
      </c>
      <c r="D97" s="48" t="s">
        <v>148</v>
      </c>
      <c r="E97" s="49">
        <v>300000</v>
      </c>
    </row>
    <row r="98" spans="1:5" ht="15" customHeight="1" x14ac:dyDescent="0.25">
      <c r="A98" s="47" t="s">
        <v>198</v>
      </c>
      <c r="B98" s="48" t="s">
        <v>196</v>
      </c>
      <c r="C98" s="48" t="s">
        <v>142</v>
      </c>
      <c r="D98" s="48" t="s">
        <v>153</v>
      </c>
      <c r="E98" s="49">
        <v>50000</v>
      </c>
    </row>
    <row r="99" spans="1:5" ht="15" customHeight="1" x14ac:dyDescent="0.25">
      <c r="A99" s="47" t="s">
        <v>201</v>
      </c>
      <c r="B99" s="48" t="s">
        <v>196</v>
      </c>
      <c r="C99" s="48" t="s">
        <v>144</v>
      </c>
      <c r="D99" s="48" t="s">
        <v>144</v>
      </c>
      <c r="E99" s="49">
        <v>500000</v>
      </c>
    </row>
    <row r="100" spans="1:5" ht="15" customHeight="1" x14ac:dyDescent="0.25">
      <c r="A100" s="47" t="s">
        <v>202</v>
      </c>
      <c r="B100" s="48" t="s">
        <v>196</v>
      </c>
      <c r="C100" s="48" t="s">
        <v>144</v>
      </c>
      <c r="D100" s="48" t="s">
        <v>153</v>
      </c>
      <c r="E100" s="49">
        <v>250000</v>
      </c>
    </row>
    <row r="101" spans="1:5" ht="15" customHeight="1" x14ac:dyDescent="0.25">
      <c r="A101" s="47" t="s">
        <v>218</v>
      </c>
      <c r="B101" s="48" t="s">
        <v>196</v>
      </c>
      <c r="C101" s="48" t="s">
        <v>144</v>
      </c>
      <c r="D101" s="48" t="s">
        <v>181</v>
      </c>
      <c r="E101" s="49">
        <v>250000</v>
      </c>
    </row>
    <row r="102" spans="1:5" ht="15" customHeight="1" x14ac:dyDescent="0.25">
      <c r="A102" s="47" t="s">
        <v>219</v>
      </c>
      <c r="B102" s="48" t="s">
        <v>196</v>
      </c>
      <c r="C102" s="48" t="s">
        <v>153</v>
      </c>
      <c r="D102" s="48" t="s">
        <v>142</v>
      </c>
      <c r="E102" s="49">
        <v>300000</v>
      </c>
    </row>
    <row r="103" spans="1:5" ht="15" customHeight="1" x14ac:dyDescent="0.25">
      <c r="A103" s="47" t="s">
        <v>203</v>
      </c>
      <c r="B103" s="48" t="s">
        <v>196</v>
      </c>
      <c r="C103" s="48" t="s">
        <v>153</v>
      </c>
      <c r="D103" s="48" t="s">
        <v>148</v>
      </c>
      <c r="E103" s="49">
        <v>1200000</v>
      </c>
    </row>
    <row r="104" spans="1:5" ht="15" customHeight="1" x14ac:dyDescent="0.25">
      <c r="A104" s="47" t="s">
        <v>204</v>
      </c>
      <c r="B104" s="48" t="s">
        <v>196</v>
      </c>
      <c r="C104" s="48" t="s">
        <v>155</v>
      </c>
      <c r="D104" s="48" t="s">
        <v>142</v>
      </c>
      <c r="E104" s="49">
        <v>495000</v>
      </c>
    </row>
    <row r="105" spans="1:5" ht="15" customHeight="1" x14ac:dyDescent="0.25">
      <c r="A105" s="47" t="s">
        <v>205</v>
      </c>
      <c r="B105" s="48" t="s">
        <v>196</v>
      </c>
      <c r="C105" s="48" t="s">
        <v>155</v>
      </c>
      <c r="D105" s="48" t="s">
        <v>144</v>
      </c>
      <c r="E105" s="49">
        <v>500000</v>
      </c>
    </row>
    <row r="106" spans="1:5" ht="15" customHeight="1" x14ac:dyDescent="0.25">
      <c r="A106" s="47" t="s">
        <v>206</v>
      </c>
      <c r="B106" s="48" t="s">
        <v>196</v>
      </c>
      <c r="C106" s="48" t="s">
        <v>155</v>
      </c>
      <c r="D106" s="48" t="s">
        <v>153</v>
      </c>
      <c r="E106" s="49">
        <v>840000</v>
      </c>
    </row>
    <row r="107" spans="1:5" ht="15" customHeight="1" x14ac:dyDescent="0.25">
      <c r="A107" s="47" t="s">
        <v>209</v>
      </c>
      <c r="B107" s="48" t="s">
        <v>210</v>
      </c>
      <c r="C107" s="48" t="s">
        <v>142</v>
      </c>
      <c r="D107" s="48" t="s">
        <v>144</v>
      </c>
      <c r="E107" s="49">
        <v>60000</v>
      </c>
    </row>
    <row r="108" spans="1:5" ht="49.5" customHeight="1" x14ac:dyDescent="0.25">
      <c r="A108" s="50" t="s">
        <v>220</v>
      </c>
      <c r="B108" s="51"/>
      <c r="C108" s="52"/>
      <c r="D108" s="51"/>
      <c r="E108" s="53">
        <f>SUM(E84:E107)</f>
        <v>24360000</v>
      </c>
    </row>
    <row r="109" spans="1:5" ht="15" customHeight="1" x14ac:dyDescent="0.25">
      <c r="A109" s="54"/>
      <c r="B109" s="55"/>
      <c r="C109" s="55"/>
      <c r="D109" s="55"/>
      <c r="E109" s="55"/>
    </row>
    <row r="110" spans="1:5" ht="15" customHeight="1" x14ac:dyDescent="0.25">
      <c r="A110" s="56" t="s">
        <v>221</v>
      </c>
      <c r="B110" s="45"/>
      <c r="C110" s="45"/>
      <c r="D110" s="45"/>
      <c r="E110" s="49">
        <f>+E108+E82+E75+E69+E27</f>
        <v>1360127807</v>
      </c>
    </row>
    <row r="111" spans="1:5" ht="15" customHeight="1" x14ac:dyDescent="0.25">
      <c r="E111" s="72">
        <f>+E22</f>
        <v>469319113.94</v>
      </c>
    </row>
    <row r="112" spans="1:5" x14ac:dyDescent="0.25">
      <c r="E112" s="72">
        <f>SUM(E110:E111)</f>
        <v>1829446920.9400001</v>
      </c>
    </row>
  </sheetData>
  <mergeCells count="3">
    <mergeCell ref="A1:E1"/>
    <mergeCell ref="G3:K3"/>
    <mergeCell ref="G79:I7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topLeftCell="A55" zoomScaleNormal="100" workbookViewId="0">
      <selection activeCell="J75" sqref="J75"/>
    </sheetView>
  </sheetViews>
  <sheetFormatPr baseColWidth="10" defaultRowHeight="15" x14ac:dyDescent="0.25"/>
  <cols>
    <col min="1" max="1" width="48.140625" customWidth="1"/>
    <col min="2" max="2" width="6.140625" customWidth="1"/>
    <col min="4" max="4" width="8.5703125" customWidth="1"/>
    <col min="5" max="5" width="22.140625" customWidth="1"/>
    <col min="8" max="8" width="13.7109375" bestFit="1" customWidth="1"/>
    <col min="9" max="9" width="14.42578125" bestFit="1" customWidth="1"/>
    <col min="10" max="10" width="16.140625" bestFit="1" customWidth="1"/>
    <col min="11" max="11" width="15.28515625" bestFit="1" customWidth="1"/>
  </cols>
  <sheetData>
    <row r="1" spans="1:5" ht="18" x14ac:dyDescent="0.25">
      <c r="A1" s="151" t="s">
        <v>134</v>
      </c>
      <c r="B1" s="152"/>
      <c r="C1" s="152"/>
      <c r="D1" s="152"/>
      <c r="E1" s="152"/>
    </row>
    <row r="2" spans="1:5" x14ac:dyDescent="0.25">
      <c r="A2" s="45"/>
      <c r="B2" s="45"/>
      <c r="C2" s="45"/>
      <c r="D2" s="46"/>
      <c r="E2" s="45"/>
    </row>
    <row r="3" spans="1:5" ht="87" x14ac:dyDescent="0.25">
      <c r="A3" s="82" t="s">
        <v>135</v>
      </c>
      <c r="B3" s="83" t="s">
        <v>136</v>
      </c>
      <c r="C3" s="83" t="s">
        <v>137</v>
      </c>
      <c r="D3" s="83" t="s">
        <v>138</v>
      </c>
      <c r="E3" s="84" t="s">
        <v>139</v>
      </c>
    </row>
    <row r="4" spans="1:5" x14ac:dyDescent="0.25">
      <c r="A4" s="85" t="s">
        <v>140</v>
      </c>
      <c r="B4" s="48" t="s">
        <v>141</v>
      </c>
      <c r="C4" s="48" t="s">
        <v>142</v>
      </c>
      <c r="D4" s="48" t="s">
        <v>142</v>
      </c>
      <c r="E4" s="49">
        <v>143665463.11000001</v>
      </c>
    </row>
    <row r="5" spans="1:5" x14ac:dyDescent="0.25">
      <c r="A5" s="85" t="s">
        <v>143</v>
      </c>
      <c r="B5" s="48" t="s">
        <v>141</v>
      </c>
      <c r="C5" s="48" t="s">
        <v>142</v>
      </c>
      <c r="D5" s="48" t="s">
        <v>144</v>
      </c>
      <c r="E5" s="49">
        <v>32193949.18</v>
      </c>
    </row>
    <row r="6" spans="1:5" x14ac:dyDescent="0.25">
      <c r="A6" s="85" t="s">
        <v>145</v>
      </c>
      <c r="B6" s="48" t="s">
        <v>141</v>
      </c>
      <c r="C6" s="48" t="s">
        <v>142</v>
      </c>
      <c r="D6" s="48" t="s">
        <v>146</v>
      </c>
      <c r="E6" s="49">
        <v>1800000</v>
      </c>
    </row>
    <row r="7" spans="1:5" x14ac:dyDescent="0.25">
      <c r="A7" s="85" t="s">
        <v>147</v>
      </c>
      <c r="B7" s="48" t="s">
        <v>141</v>
      </c>
      <c r="C7" s="48" t="s">
        <v>148</v>
      </c>
      <c r="D7" s="48" t="s">
        <v>142</v>
      </c>
      <c r="E7" s="49">
        <v>4684744.6900000004</v>
      </c>
    </row>
    <row r="8" spans="1:5" x14ac:dyDescent="0.25">
      <c r="A8" s="85" t="s">
        <v>149</v>
      </c>
      <c r="B8" s="48" t="s">
        <v>141</v>
      </c>
      <c r="C8" s="48" t="s">
        <v>144</v>
      </c>
      <c r="D8" s="48" t="s">
        <v>142</v>
      </c>
      <c r="E8" s="49">
        <v>58779090.399999999</v>
      </c>
    </row>
    <row r="9" spans="1:5" x14ac:dyDescent="0.25">
      <c r="A9" s="85" t="s">
        <v>150</v>
      </c>
      <c r="B9" s="48" t="s">
        <v>141</v>
      </c>
      <c r="C9" s="48" t="s">
        <v>144</v>
      </c>
      <c r="D9" s="48" t="s">
        <v>148</v>
      </c>
      <c r="E9" s="49">
        <v>62973644.219999999</v>
      </c>
    </row>
    <row r="10" spans="1:5" x14ac:dyDescent="0.25">
      <c r="A10" s="85" t="s">
        <v>151</v>
      </c>
      <c r="B10" s="48" t="s">
        <v>141</v>
      </c>
      <c r="C10" s="48" t="s">
        <v>144</v>
      </c>
      <c r="D10" s="48" t="s">
        <v>144</v>
      </c>
      <c r="E10" s="49">
        <v>29346408.469999999</v>
      </c>
    </row>
    <row r="11" spans="1:5" x14ac:dyDescent="0.25">
      <c r="A11" s="85" t="s">
        <v>152</v>
      </c>
      <c r="B11" s="48" t="s">
        <v>141</v>
      </c>
      <c r="C11" s="48" t="s">
        <v>144</v>
      </c>
      <c r="D11" s="48" t="s">
        <v>153</v>
      </c>
      <c r="E11" s="49">
        <v>23434532.050000001</v>
      </c>
    </row>
    <row r="12" spans="1:5" x14ac:dyDescent="0.25">
      <c r="A12" s="85" t="s">
        <v>154</v>
      </c>
      <c r="B12" s="48" t="s">
        <v>141</v>
      </c>
      <c r="C12" s="48" t="s">
        <v>144</v>
      </c>
      <c r="D12" s="48" t="s">
        <v>155</v>
      </c>
      <c r="E12" s="49">
        <v>24639564.800000001</v>
      </c>
    </row>
    <row r="13" spans="1:5" x14ac:dyDescent="0.25">
      <c r="A13" s="85" t="s">
        <v>156</v>
      </c>
      <c r="B13" s="48" t="s">
        <v>141</v>
      </c>
      <c r="C13" s="48" t="s">
        <v>153</v>
      </c>
      <c r="D13" s="48" t="s">
        <v>142</v>
      </c>
      <c r="E13" s="49">
        <v>32611033.530000001</v>
      </c>
    </row>
    <row r="14" spans="1:5" x14ac:dyDescent="0.25">
      <c r="A14" s="85" t="s">
        <v>157</v>
      </c>
      <c r="B14" s="48" t="s">
        <v>141</v>
      </c>
      <c r="C14" s="48" t="s">
        <v>153</v>
      </c>
      <c r="D14" s="48" t="s">
        <v>144</v>
      </c>
      <c r="E14" s="49">
        <v>5282564.82</v>
      </c>
    </row>
    <row r="15" spans="1:5" x14ac:dyDescent="0.25">
      <c r="A15" s="85" t="s">
        <v>158</v>
      </c>
      <c r="B15" s="48" t="s">
        <v>141</v>
      </c>
      <c r="C15" s="48" t="s">
        <v>153</v>
      </c>
      <c r="D15" s="48" t="s">
        <v>153</v>
      </c>
      <c r="E15" s="49">
        <v>17608549.420000002</v>
      </c>
    </row>
    <row r="16" spans="1:5" x14ac:dyDescent="0.25">
      <c r="A16" s="85" t="s">
        <v>159</v>
      </c>
      <c r="B16" s="48" t="s">
        <v>141</v>
      </c>
      <c r="C16" s="48" t="s">
        <v>153</v>
      </c>
      <c r="D16" s="48" t="s">
        <v>146</v>
      </c>
      <c r="E16" s="49">
        <v>880427.47</v>
      </c>
    </row>
    <row r="17" spans="1:5" x14ac:dyDescent="0.25">
      <c r="A17" s="85" t="s">
        <v>160</v>
      </c>
      <c r="B17" s="48" t="s">
        <v>141</v>
      </c>
      <c r="C17" s="48" t="s">
        <v>146</v>
      </c>
      <c r="D17" s="48" t="s">
        <v>142</v>
      </c>
      <c r="E17" s="49">
        <v>17890286.210000001</v>
      </c>
    </row>
    <row r="18" spans="1:5" x14ac:dyDescent="0.25">
      <c r="A18" s="85" t="s">
        <v>161</v>
      </c>
      <c r="B18" s="48" t="s">
        <v>141</v>
      </c>
      <c r="C18" s="48" t="s">
        <v>146</v>
      </c>
      <c r="D18" s="48" t="s">
        <v>148</v>
      </c>
      <c r="E18" s="49">
        <v>5282564.82</v>
      </c>
    </row>
    <row r="19" spans="1:5" x14ac:dyDescent="0.25">
      <c r="A19" s="85" t="s">
        <v>162</v>
      </c>
      <c r="B19" s="48" t="s">
        <v>141</v>
      </c>
      <c r="C19" s="48" t="s">
        <v>146</v>
      </c>
      <c r="D19" s="48" t="s">
        <v>144</v>
      </c>
      <c r="E19" s="49">
        <v>10565129.66</v>
      </c>
    </row>
    <row r="20" spans="1:5" x14ac:dyDescent="0.25">
      <c r="A20" s="85" t="s">
        <v>163</v>
      </c>
      <c r="B20" s="48" t="s">
        <v>141</v>
      </c>
      <c r="C20" s="48" t="s">
        <v>146</v>
      </c>
      <c r="D20" s="48" t="s">
        <v>153</v>
      </c>
      <c r="E20" s="49">
        <v>880427.47</v>
      </c>
    </row>
    <row r="21" spans="1:5" x14ac:dyDescent="0.25">
      <c r="A21" s="85" t="s">
        <v>164</v>
      </c>
      <c r="B21" s="48" t="s">
        <v>141</v>
      </c>
      <c r="C21" s="48" t="s">
        <v>146</v>
      </c>
      <c r="D21" s="48" t="s">
        <v>146</v>
      </c>
      <c r="E21" s="49">
        <v>18770713.690000001</v>
      </c>
    </row>
    <row r="22" spans="1:5" x14ac:dyDescent="0.25">
      <c r="A22" s="86" t="s">
        <v>117</v>
      </c>
      <c r="B22" s="51"/>
      <c r="C22" s="52"/>
      <c r="D22" s="51"/>
      <c r="E22" s="53">
        <v>491289094.00999999</v>
      </c>
    </row>
    <row r="23" spans="1:5" x14ac:dyDescent="0.25">
      <c r="A23" s="55"/>
      <c r="B23" s="55"/>
      <c r="C23" s="55"/>
      <c r="D23" s="55"/>
      <c r="E23" s="55"/>
    </row>
    <row r="24" spans="1:5" x14ac:dyDescent="0.25">
      <c r="A24" s="85" t="s">
        <v>165</v>
      </c>
      <c r="B24" s="48" t="s">
        <v>166</v>
      </c>
      <c r="C24" s="48" t="s">
        <v>144</v>
      </c>
      <c r="D24" s="48" t="s">
        <v>144</v>
      </c>
      <c r="E24" s="49">
        <v>25000</v>
      </c>
    </row>
    <row r="25" spans="1:5" ht="31.5" customHeight="1" x14ac:dyDescent="0.25">
      <c r="A25" s="50" t="s">
        <v>167</v>
      </c>
      <c r="B25" s="51"/>
      <c r="C25" s="52"/>
      <c r="D25" s="51"/>
      <c r="E25" s="53">
        <v>25000</v>
      </c>
    </row>
    <row r="26" spans="1:5" x14ac:dyDescent="0.25">
      <c r="A26" s="55"/>
      <c r="B26" s="55"/>
      <c r="C26" s="55"/>
      <c r="D26" s="55"/>
      <c r="E26" s="55"/>
    </row>
    <row r="27" spans="1:5" x14ac:dyDescent="0.25">
      <c r="A27" s="85" t="s">
        <v>168</v>
      </c>
      <c r="B27" s="48" t="s">
        <v>166</v>
      </c>
      <c r="C27" s="48" t="s">
        <v>146</v>
      </c>
      <c r="D27" s="48" t="s">
        <v>142</v>
      </c>
      <c r="E27" s="49">
        <v>80000</v>
      </c>
    </row>
    <row r="28" spans="1:5" x14ac:dyDescent="0.25">
      <c r="A28" s="85" t="s">
        <v>169</v>
      </c>
      <c r="B28" s="48" t="s">
        <v>166</v>
      </c>
      <c r="C28" s="48" t="s">
        <v>146</v>
      </c>
      <c r="D28" s="48" t="s">
        <v>148</v>
      </c>
      <c r="E28" s="49">
        <v>640000</v>
      </c>
    </row>
    <row r="29" spans="1:5" ht="41.25" customHeight="1" x14ac:dyDescent="0.25">
      <c r="A29" s="50" t="s">
        <v>170</v>
      </c>
      <c r="B29" s="51"/>
      <c r="C29" s="52"/>
      <c r="D29" s="51"/>
      <c r="E29" s="53">
        <v>720000</v>
      </c>
    </row>
    <row r="30" spans="1:5" x14ac:dyDescent="0.25">
      <c r="A30" s="55"/>
      <c r="B30" s="55"/>
      <c r="C30" s="55"/>
      <c r="D30" s="55"/>
      <c r="E30" s="55"/>
    </row>
    <row r="31" spans="1:5" x14ac:dyDescent="0.25">
      <c r="A31" s="85" t="s">
        <v>171</v>
      </c>
      <c r="B31" s="48" t="s">
        <v>166</v>
      </c>
      <c r="C31" s="48" t="s">
        <v>142</v>
      </c>
      <c r="D31" s="48" t="s">
        <v>142</v>
      </c>
      <c r="E31" s="49">
        <v>9360000</v>
      </c>
    </row>
    <row r="32" spans="1:5" x14ac:dyDescent="0.25">
      <c r="A32" s="85" t="s">
        <v>172</v>
      </c>
      <c r="B32" s="48" t="s">
        <v>166</v>
      </c>
      <c r="C32" s="48" t="s">
        <v>148</v>
      </c>
      <c r="D32" s="48" t="s">
        <v>148</v>
      </c>
      <c r="E32" s="49">
        <v>1200000</v>
      </c>
    </row>
    <row r="33" spans="1:5" x14ac:dyDescent="0.25">
      <c r="A33" s="85" t="s">
        <v>173</v>
      </c>
      <c r="B33" s="48" t="s">
        <v>166</v>
      </c>
      <c r="C33" s="48" t="s">
        <v>148</v>
      </c>
      <c r="D33" s="48" t="s">
        <v>153</v>
      </c>
      <c r="E33" s="49">
        <v>300000</v>
      </c>
    </row>
    <row r="34" spans="1:5" x14ac:dyDescent="0.25">
      <c r="A34" s="85" t="s">
        <v>174</v>
      </c>
      <c r="B34" s="48" t="s">
        <v>166</v>
      </c>
      <c r="C34" s="48" t="s">
        <v>148</v>
      </c>
      <c r="D34" s="48" t="s">
        <v>155</v>
      </c>
      <c r="E34" s="49">
        <v>172800</v>
      </c>
    </row>
    <row r="35" spans="1:5" x14ac:dyDescent="0.25">
      <c r="A35" s="85" t="s">
        <v>175</v>
      </c>
      <c r="B35" s="48" t="s">
        <v>166</v>
      </c>
      <c r="C35" s="48" t="s">
        <v>144</v>
      </c>
      <c r="D35" s="48" t="s">
        <v>142</v>
      </c>
      <c r="E35" s="49">
        <v>9975000</v>
      </c>
    </row>
    <row r="36" spans="1:5" x14ac:dyDescent="0.25">
      <c r="A36" s="85" t="s">
        <v>176</v>
      </c>
      <c r="B36" s="48" t="s">
        <v>166</v>
      </c>
      <c r="C36" s="48" t="s">
        <v>144</v>
      </c>
      <c r="D36" s="48" t="s">
        <v>148</v>
      </c>
      <c r="E36" s="49">
        <v>1000000</v>
      </c>
    </row>
    <row r="37" spans="1:5" x14ac:dyDescent="0.25">
      <c r="A37" s="85" t="s">
        <v>165</v>
      </c>
      <c r="B37" s="48" t="s">
        <v>166</v>
      </c>
      <c r="C37" s="48" t="s">
        <v>144</v>
      </c>
      <c r="D37" s="48" t="s">
        <v>144</v>
      </c>
      <c r="E37" s="49">
        <v>300000</v>
      </c>
    </row>
    <row r="38" spans="1:5" x14ac:dyDescent="0.25">
      <c r="A38" s="85" t="s">
        <v>177</v>
      </c>
      <c r="B38" s="48" t="s">
        <v>166</v>
      </c>
      <c r="C38" s="48" t="s">
        <v>144</v>
      </c>
      <c r="D38" s="48" t="s">
        <v>153</v>
      </c>
      <c r="E38" s="49">
        <v>225000</v>
      </c>
    </row>
    <row r="39" spans="1:5" x14ac:dyDescent="0.25">
      <c r="A39" s="85" t="s">
        <v>178</v>
      </c>
      <c r="B39" s="48" t="s">
        <v>166</v>
      </c>
      <c r="C39" s="48" t="s">
        <v>153</v>
      </c>
      <c r="D39" s="48" t="s">
        <v>144</v>
      </c>
      <c r="E39" s="49">
        <v>850000000</v>
      </c>
    </row>
    <row r="40" spans="1:5" x14ac:dyDescent="0.25">
      <c r="A40" s="85" t="s">
        <v>179</v>
      </c>
      <c r="B40" s="48" t="s">
        <v>166</v>
      </c>
      <c r="C40" s="48" t="s">
        <v>153</v>
      </c>
      <c r="D40" s="48" t="s">
        <v>146</v>
      </c>
      <c r="E40" s="49">
        <v>250000</v>
      </c>
    </row>
    <row r="41" spans="1:5" x14ac:dyDescent="0.25">
      <c r="A41" s="85" t="s">
        <v>180</v>
      </c>
      <c r="B41" s="48" t="s">
        <v>166</v>
      </c>
      <c r="C41" s="48" t="s">
        <v>153</v>
      </c>
      <c r="D41" s="48" t="s">
        <v>181</v>
      </c>
      <c r="E41" s="49">
        <v>3000000</v>
      </c>
    </row>
    <row r="42" spans="1:5" x14ac:dyDescent="0.25">
      <c r="A42" s="85" t="s">
        <v>182</v>
      </c>
      <c r="B42" s="48" t="s">
        <v>166</v>
      </c>
      <c r="C42" s="48" t="s">
        <v>153</v>
      </c>
      <c r="D42" s="48" t="s">
        <v>155</v>
      </c>
      <c r="E42" s="49">
        <v>2500000</v>
      </c>
    </row>
    <row r="43" spans="1:5" x14ac:dyDescent="0.25">
      <c r="A43" s="85" t="s">
        <v>168</v>
      </c>
      <c r="B43" s="48" t="s">
        <v>166</v>
      </c>
      <c r="C43" s="48" t="s">
        <v>146</v>
      </c>
      <c r="D43" s="48" t="s">
        <v>142</v>
      </c>
      <c r="E43" s="49">
        <v>1265000</v>
      </c>
    </row>
    <row r="44" spans="1:5" x14ac:dyDescent="0.25">
      <c r="A44" s="85" t="s">
        <v>169</v>
      </c>
      <c r="B44" s="48" t="s">
        <v>166</v>
      </c>
      <c r="C44" s="48" t="s">
        <v>146</v>
      </c>
      <c r="D44" s="48" t="s">
        <v>148</v>
      </c>
      <c r="E44" s="49">
        <v>15000000</v>
      </c>
    </row>
    <row r="45" spans="1:5" x14ac:dyDescent="0.25">
      <c r="A45" s="85" t="s">
        <v>183</v>
      </c>
      <c r="B45" s="48" t="s">
        <v>166</v>
      </c>
      <c r="C45" s="48" t="s">
        <v>181</v>
      </c>
      <c r="D45" s="48" t="s">
        <v>142</v>
      </c>
      <c r="E45" s="49">
        <v>1500000</v>
      </c>
    </row>
    <row r="46" spans="1:5" x14ac:dyDescent="0.25">
      <c r="A46" s="85" t="s">
        <v>184</v>
      </c>
      <c r="B46" s="48" t="s">
        <v>166</v>
      </c>
      <c r="C46" s="48" t="s">
        <v>185</v>
      </c>
      <c r="D46" s="48" t="s">
        <v>142</v>
      </c>
      <c r="E46" s="49">
        <v>2000000</v>
      </c>
    </row>
    <row r="47" spans="1:5" x14ac:dyDescent="0.25">
      <c r="A47" s="85" t="s">
        <v>186</v>
      </c>
      <c r="B47" s="48" t="s">
        <v>166</v>
      </c>
      <c r="C47" s="48" t="s">
        <v>185</v>
      </c>
      <c r="D47" s="48" t="s">
        <v>148</v>
      </c>
      <c r="E47" s="49">
        <v>1500000</v>
      </c>
    </row>
    <row r="48" spans="1:5" x14ac:dyDescent="0.25">
      <c r="A48" s="85" t="s">
        <v>187</v>
      </c>
      <c r="B48" s="48" t="s">
        <v>166</v>
      </c>
      <c r="C48" s="48" t="s">
        <v>185</v>
      </c>
      <c r="D48" s="48" t="s">
        <v>144</v>
      </c>
      <c r="E48" s="49">
        <v>300000</v>
      </c>
    </row>
    <row r="49" spans="1:5" x14ac:dyDescent="0.25">
      <c r="A49" s="85" t="s">
        <v>188</v>
      </c>
      <c r="B49" s="48" t="s">
        <v>166</v>
      </c>
      <c r="C49" s="48" t="s">
        <v>189</v>
      </c>
      <c r="D49" s="48" t="s">
        <v>142</v>
      </c>
      <c r="E49" s="49">
        <v>5000000</v>
      </c>
    </row>
    <row r="50" spans="1:5" x14ac:dyDescent="0.25">
      <c r="A50" s="85" t="s">
        <v>190</v>
      </c>
      <c r="B50" s="48" t="s">
        <v>166</v>
      </c>
      <c r="C50" s="48" t="s">
        <v>189</v>
      </c>
      <c r="D50" s="48" t="s">
        <v>146</v>
      </c>
      <c r="E50" s="49">
        <v>3500000</v>
      </c>
    </row>
    <row r="51" spans="1:5" x14ac:dyDescent="0.25">
      <c r="A51" s="85" t="s">
        <v>191</v>
      </c>
      <c r="B51" s="48" t="s">
        <v>166</v>
      </c>
      <c r="C51" s="48" t="s">
        <v>189</v>
      </c>
      <c r="D51" s="48" t="s">
        <v>181</v>
      </c>
      <c r="E51" s="49">
        <v>1000000</v>
      </c>
    </row>
    <row r="52" spans="1:5" x14ac:dyDescent="0.25">
      <c r="A52" s="85" t="s">
        <v>192</v>
      </c>
      <c r="B52" s="48" t="s">
        <v>166</v>
      </c>
      <c r="C52" s="48" t="s">
        <v>189</v>
      </c>
      <c r="D52" s="48" t="s">
        <v>185</v>
      </c>
      <c r="E52" s="49">
        <v>500000</v>
      </c>
    </row>
    <row r="53" spans="1:5" x14ac:dyDescent="0.25">
      <c r="A53" s="85" t="s">
        <v>193</v>
      </c>
      <c r="B53" s="48" t="s">
        <v>166</v>
      </c>
      <c r="C53" s="48" t="s">
        <v>189</v>
      </c>
      <c r="D53" s="48" t="s">
        <v>189</v>
      </c>
      <c r="E53" s="49">
        <v>1000000</v>
      </c>
    </row>
    <row r="54" spans="1:5" x14ac:dyDescent="0.25">
      <c r="A54" s="85" t="s">
        <v>194</v>
      </c>
      <c r="B54" s="48" t="s">
        <v>166</v>
      </c>
      <c r="C54" s="48" t="s">
        <v>189</v>
      </c>
      <c r="D54" s="48" t="s">
        <v>155</v>
      </c>
      <c r="E54" s="49">
        <v>1000000</v>
      </c>
    </row>
    <row r="55" spans="1:5" x14ac:dyDescent="0.25">
      <c r="A55" s="85" t="s">
        <v>195</v>
      </c>
      <c r="B55" s="48" t="s">
        <v>196</v>
      </c>
      <c r="C55" s="48" t="s">
        <v>142</v>
      </c>
      <c r="D55" s="48" t="s">
        <v>142</v>
      </c>
      <c r="E55" s="49">
        <v>4324000</v>
      </c>
    </row>
    <row r="56" spans="1:5" x14ac:dyDescent="0.25">
      <c r="A56" s="85" t="s">
        <v>197</v>
      </c>
      <c r="B56" s="48" t="s">
        <v>196</v>
      </c>
      <c r="C56" s="48" t="s">
        <v>142</v>
      </c>
      <c r="D56" s="48" t="s">
        <v>148</v>
      </c>
      <c r="E56" s="49">
        <v>350000</v>
      </c>
    </row>
    <row r="57" spans="1:5" x14ac:dyDescent="0.25">
      <c r="A57" s="85" t="s">
        <v>198</v>
      </c>
      <c r="B57" s="48" t="s">
        <v>196</v>
      </c>
      <c r="C57" s="48" t="s">
        <v>142</v>
      </c>
      <c r="D57" s="48" t="s">
        <v>153</v>
      </c>
      <c r="E57" s="49">
        <v>1500000</v>
      </c>
    </row>
    <row r="58" spans="1:5" x14ac:dyDescent="0.25">
      <c r="A58" s="85" t="s">
        <v>199</v>
      </c>
      <c r="B58" s="48" t="s">
        <v>196</v>
      </c>
      <c r="C58" s="48" t="s">
        <v>144</v>
      </c>
      <c r="D58" s="48" t="s">
        <v>142</v>
      </c>
      <c r="E58" s="49">
        <v>400000</v>
      </c>
    </row>
    <row r="59" spans="1:5" x14ac:dyDescent="0.25">
      <c r="A59" s="85" t="s">
        <v>200</v>
      </c>
      <c r="B59" s="48" t="s">
        <v>196</v>
      </c>
      <c r="C59" s="48" t="s">
        <v>144</v>
      </c>
      <c r="D59" s="48" t="s">
        <v>148</v>
      </c>
      <c r="E59" s="49">
        <v>100000</v>
      </c>
    </row>
    <row r="60" spans="1:5" x14ac:dyDescent="0.25">
      <c r="A60" s="85" t="s">
        <v>201</v>
      </c>
      <c r="B60" s="48" t="s">
        <v>196</v>
      </c>
      <c r="C60" s="48" t="s">
        <v>144</v>
      </c>
      <c r="D60" s="48" t="s">
        <v>144</v>
      </c>
      <c r="E60" s="49">
        <v>300000</v>
      </c>
    </row>
    <row r="61" spans="1:5" x14ac:dyDescent="0.25">
      <c r="A61" s="85" t="s">
        <v>202</v>
      </c>
      <c r="B61" s="48" t="s">
        <v>196</v>
      </c>
      <c r="C61" s="48" t="s">
        <v>144</v>
      </c>
      <c r="D61" s="48" t="s">
        <v>153</v>
      </c>
      <c r="E61" s="49">
        <v>300000</v>
      </c>
    </row>
    <row r="62" spans="1:5" x14ac:dyDescent="0.25">
      <c r="A62" s="85" t="s">
        <v>203</v>
      </c>
      <c r="B62" s="48" t="s">
        <v>196</v>
      </c>
      <c r="C62" s="48" t="s">
        <v>153</v>
      </c>
      <c r="D62" s="48" t="s">
        <v>148</v>
      </c>
      <c r="E62" s="49">
        <v>3500000</v>
      </c>
    </row>
    <row r="63" spans="1:5" x14ac:dyDescent="0.25">
      <c r="A63" s="85" t="s">
        <v>204</v>
      </c>
      <c r="B63" s="48" t="s">
        <v>196</v>
      </c>
      <c r="C63" s="48" t="s">
        <v>155</v>
      </c>
      <c r="D63" s="48" t="s">
        <v>142</v>
      </c>
      <c r="E63" s="49">
        <v>300000</v>
      </c>
    </row>
    <row r="64" spans="1:5" x14ac:dyDescent="0.25">
      <c r="A64" s="85" t="s">
        <v>205</v>
      </c>
      <c r="B64" s="48" t="s">
        <v>196</v>
      </c>
      <c r="C64" s="48" t="s">
        <v>155</v>
      </c>
      <c r="D64" s="48" t="s">
        <v>144</v>
      </c>
      <c r="E64" s="49">
        <v>436000</v>
      </c>
    </row>
    <row r="65" spans="1:11" x14ac:dyDescent="0.25">
      <c r="A65" s="85" t="s">
        <v>206</v>
      </c>
      <c r="B65" s="48" t="s">
        <v>196</v>
      </c>
      <c r="C65" s="48" t="s">
        <v>155</v>
      </c>
      <c r="D65" s="48" t="s">
        <v>153</v>
      </c>
      <c r="E65" s="49">
        <v>500000</v>
      </c>
    </row>
    <row r="66" spans="1:11" x14ac:dyDescent="0.25">
      <c r="A66" s="85" t="s">
        <v>207</v>
      </c>
      <c r="B66" s="48" t="s">
        <v>196</v>
      </c>
      <c r="C66" s="48" t="s">
        <v>155</v>
      </c>
      <c r="D66" s="48" t="s">
        <v>146</v>
      </c>
      <c r="E66" s="49">
        <v>450000</v>
      </c>
    </row>
    <row r="67" spans="1:11" x14ac:dyDescent="0.25">
      <c r="A67" s="85" t="s">
        <v>208</v>
      </c>
      <c r="B67" s="48" t="s">
        <v>196</v>
      </c>
      <c r="C67" s="48" t="s">
        <v>155</v>
      </c>
      <c r="D67" s="48" t="s">
        <v>155</v>
      </c>
      <c r="E67" s="49">
        <v>200000</v>
      </c>
    </row>
    <row r="68" spans="1:11" x14ac:dyDescent="0.25">
      <c r="A68" s="85" t="s">
        <v>211</v>
      </c>
      <c r="B68" s="48" t="s">
        <v>210</v>
      </c>
      <c r="C68" s="48" t="s">
        <v>142</v>
      </c>
      <c r="D68" s="48" t="s">
        <v>153</v>
      </c>
      <c r="E68" s="49">
        <v>1500000</v>
      </c>
    </row>
    <row r="69" spans="1:11" x14ac:dyDescent="0.25">
      <c r="A69" s="85" t="s">
        <v>212</v>
      </c>
      <c r="B69" s="48" t="s">
        <v>210</v>
      </c>
      <c r="C69" s="48" t="s">
        <v>142</v>
      </c>
      <c r="D69" s="48" t="s">
        <v>155</v>
      </c>
      <c r="E69" s="49">
        <v>4000000</v>
      </c>
    </row>
    <row r="70" spans="1:11" x14ac:dyDescent="0.25">
      <c r="A70" s="85" t="s">
        <v>213</v>
      </c>
      <c r="B70" s="48" t="s">
        <v>210</v>
      </c>
      <c r="C70" s="48" t="s">
        <v>148</v>
      </c>
      <c r="D70" s="48" t="s">
        <v>185</v>
      </c>
      <c r="E70" s="49">
        <v>402545007</v>
      </c>
    </row>
    <row r="71" spans="1:11" ht="48" customHeight="1" x14ac:dyDescent="0.25">
      <c r="A71" s="50" t="s">
        <v>214</v>
      </c>
      <c r="B71" s="51"/>
      <c r="C71" s="52"/>
      <c r="D71" s="51"/>
      <c r="E71" s="53">
        <v>1332552807</v>
      </c>
      <c r="G71" s="53">
        <f>+E71/1000</f>
        <v>1332552.807</v>
      </c>
      <c r="H71" s="53">
        <f>+E39</f>
        <v>850000000</v>
      </c>
      <c r="I71" s="88">
        <f>+E70</f>
        <v>402545007</v>
      </c>
      <c r="J71" s="88">
        <f>+E71-E70-E39</f>
        <v>80007800</v>
      </c>
      <c r="K71" s="88">
        <f>SUM(H71:J71)</f>
        <v>1332552807</v>
      </c>
    </row>
    <row r="72" spans="1:11" x14ac:dyDescent="0.25">
      <c r="A72" s="55"/>
      <c r="B72" s="55"/>
      <c r="C72" s="55"/>
      <c r="D72" s="55"/>
      <c r="E72" s="55"/>
      <c r="H72" s="53">
        <f t="shared" ref="H72:I72" si="0">+H71/1000</f>
        <v>850000</v>
      </c>
      <c r="I72" s="53">
        <f t="shared" si="0"/>
        <v>402545.00699999998</v>
      </c>
      <c r="J72" s="53">
        <f>+J71/1000</f>
        <v>80007.8</v>
      </c>
    </row>
    <row r="73" spans="1:11" x14ac:dyDescent="0.25">
      <c r="A73" s="85" t="s">
        <v>168</v>
      </c>
      <c r="B73" s="48" t="s">
        <v>166</v>
      </c>
      <c r="C73" s="48" t="s">
        <v>146</v>
      </c>
      <c r="D73" s="48" t="s">
        <v>142</v>
      </c>
      <c r="E73" s="49">
        <v>20000</v>
      </c>
    </row>
    <row r="74" spans="1:11" x14ac:dyDescent="0.25">
      <c r="A74" s="85" t="s">
        <v>169</v>
      </c>
      <c r="B74" s="48" t="s">
        <v>166</v>
      </c>
      <c r="C74" s="48" t="s">
        <v>146</v>
      </c>
      <c r="D74" s="48" t="s">
        <v>148</v>
      </c>
      <c r="E74" s="49">
        <v>240000</v>
      </c>
    </row>
    <row r="75" spans="1:11" ht="51" customHeight="1" x14ac:dyDescent="0.25">
      <c r="A75" s="50" t="s">
        <v>215</v>
      </c>
      <c r="B75" s="51"/>
      <c r="C75" s="52"/>
      <c r="D75" s="51"/>
      <c r="E75" s="53">
        <v>260000</v>
      </c>
    </row>
    <row r="76" spans="1:11" x14ac:dyDescent="0.25">
      <c r="A76" s="55"/>
      <c r="B76" s="55"/>
      <c r="C76" s="55"/>
      <c r="D76" s="55"/>
      <c r="E76" s="55"/>
    </row>
    <row r="77" spans="1:11" x14ac:dyDescent="0.25">
      <c r="A77" s="85" t="s">
        <v>168</v>
      </c>
      <c r="B77" s="48" t="s">
        <v>166</v>
      </c>
      <c r="C77" s="48" t="s">
        <v>146</v>
      </c>
      <c r="D77" s="48" t="s">
        <v>142</v>
      </c>
      <c r="E77" s="49">
        <v>130000</v>
      </c>
    </row>
    <row r="78" spans="1:11" x14ac:dyDescent="0.25">
      <c r="A78" s="85" t="s">
        <v>169</v>
      </c>
      <c r="B78" s="48" t="s">
        <v>166</v>
      </c>
      <c r="C78" s="48" t="s">
        <v>146</v>
      </c>
      <c r="D78" s="48" t="s">
        <v>148</v>
      </c>
      <c r="E78" s="49">
        <v>2080000</v>
      </c>
    </row>
    <row r="79" spans="1:11" ht="38.25" x14ac:dyDescent="0.25">
      <c r="A79" s="50" t="s">
        <v>216</v>
      </c>
      <c r="B79" s="51"/>
      <c r="C79" s="52"/>
      <c r="D79" s="51"/>
      <c r="E79" s="53">
        <v>2210000</v>
      </c>
    </row>
    <row r="80" spans="1:11" x14ac:dyDescent="0.25">
      <c r="A80" s="55"/>
      <c r="B80" s="55"/>
      <c r="C80" s="55"/>
      <c r="D80" s="55"/>
      <c r="E80" s="55"/>
    </row>
    <row r="81" spans="1:5" x14ac:dyDescent="0.25">
      <c r="A81" s="85" t="s">
        <v>174</v>
      </c>
      <c r="B81" s="48" t="s">
        <v>166</v>
      </c>
      <c r="C81" s="48" t="s">
        <v>148</v>
      </c>
      <c r="D81" s="48" t="s">
        <v>155</v>
      </c>
      <c r="E81" s="49">
        <v>200000</v>
      </c>
    </row>
    <row r="82" spans="1:5" x14ac:dyDescent="0.25">
      <c r="A82" s="85" t="s">
        <v>175</v>
      </c>
      <c r="B82" s="48" t="s">
        <v>166</v>
      </c>
      <c r="C82" s="48" t="s">
        <v>144</v>
      </c>
      <c r="D82" s="48" t="s">
        <v>142</v>
      </c>
      <c r="E82" s="49">
        <v>1000000</v>
      </c>
    </row>
    <row r="83" spans="1:5" x14ac:dyDescent="0.25">
      <c r="A83" s="85" t="s">
        <v>176</v>
      </c>
      <c r="B83" s="48" t="s">
        <v>166</v>
      </c>
      <c r="C83" s="48" t="s">
        <v>144</v>
      </c>
      <c r="D83" s="48" t="s">
        <v>148</v>
      </c>
      <c r="E83" s="49">
        <v>1000000</v>
      </c>
    </row>
    <row r="84" spans="1:5" x14ac:dyDescent="0.25">
      <c r="A84" s="85" t="s">
        <v>165</v>
      </c>
      <c r="B84" s="48" t="s">
        <v>166</v>
      </c>
      <c r="C84" s="48" t="s">
        <v>144</v>
      </c>
      <c r="D84" s="48" t="s">
        <v>144</v>
      </c>
      <c r="E84" s="49">
        <v>75000</v>
      </c>
    </row>
    <row r="85" spans="1:5" x14ac:dyDescent="0.25">
      <c r="A85" s="85" t="s">
        <v>168</v>
      </c>
      <c r="B85" s="48" t="s">
        <v>166</v>
      </c>
      <c r="C85" s="48" t="s">
        <v>146</v>
      </c>
      <c r="D85" s="48" t="s">
        <v>142</v>
      </c>
      <c r="E85" s="49">
        <v>620000</v>
      </c>
    </row>
    <row r="86" spans="1:5" x14ac:dyDescent="0.25">
      <c r="A86" s="85" t="s">
        <v>169</v>
      </c>
      <c r="B86" s="48" t="s">
        <v>166</v>
      </c>
      <c r="C86" s="48" t="s">
        <v>146</v>
      </c>
      <c r="D86" s="48" t="s">
        <v>148</v>
      </c>
      <c r="E86" s="49">
        <v>8920000</v>
      </c>
    </row>
    <row r="87" spans="1:5" x14ac:dyDescent="0.25">
      <c r="A87" s="85" t="s">
        <v>183</v>
      </c>
      <c r="B87" s="48" t="s">
        <v>166</v>
      </c>
      <c r="C87" s="48" t="s">
        <v>181</v>
      </c>
      <c r="D87" s="48" t="s">
        <v>142</v>
      </c>
      <c r="E87" s="49">
        <v>1500000</v>
      </c>
    </row>
    <row r="88" spans="1:5" x14ac:dyDescent="0.25">
      <c r="A88" s="85" t="s">
        <v>184</v>
      </c>
      <c r="B88" s="48" t="s">
        <v>166</v>
      </c>
      <c r="C88" s="48" t="s">
        <v>185</v>
      </c>
      <c r="D88" s="48" t="s">
        <v>142</v>
      </c>
      <c r="E88" s="49">
        <v>2000000</v>
      </c>
    </row>
    <row r="89" spans="1:5" x14ac:dyDescent="0.25">
      <c r="A89" s="85" t="s">
        <v>191</v>
      </c>
      <c r="B89" s="48" t="s">
        <v>166</v>
      </c>
      <c r="C89" s="48" t="s">
        <v>189</v>
      </c>
      <c r="D89" s="48" t="s">
        <v>181</v>
      </c>
      <c r="E89" s="49">
        <v>1000000</v>
      </c>
    </row>
    <row r="90" spans="1:5" x14ac:dyDescent="0.25">
      <c r="A90" s="85" t="s">
        <v>192</v>
      </c>
      <c r="B90" s="48" t="s">
        <v>166</v>
      </c>
      <c r="C90" s="48" t="s">
        <v>189</v>
      </c>
      <c r="D90" s="48" t="s">
        <v>185</v>
      </c>
      <c r="E90" s="49">
        <v>500000</v>
      </c>
    </row>
    <row r="91" spans="1:5" x14ac:dyDescent="0.25">
      <c r="A91" s="85" t="s">
        <v>193</v>
      </c>
      <c r="B91" s="48" t="s">
        <v>166</v>
      </c>
      <c r="C91" s="48" t="s">
        <v>189</v>
      </c>
      <c r="D91" s="48" t="s">
        <v>189</v>
      </c>
      <c r="E91" s="49">
        <v>500000</v>
      </c>
    </row>
    <row r="92" spans="1:5" x14ac:dyDescent="0.25">
      <c r="A92" s="85" t="s">
        <v>194</v>
      </c>
      <c r="B92" s="48" t="s">
        <v>166</v>
      </c>
      <c r="C92" s="48" t="s">
        <v>189</v>
      </c>
      <c r="D92" s="48" t="s">
        <v>155</v>
      </c>
      <c r="E92" s="49">
        <v>2000000</v>
      </c>
    </row>
    <row r="93" spans="1:5" x14ac:dyDescent="0.25">
      <c r="A93" s="85" t="s">
        <v>217</v>
      </c>
      <c r="B93" s="48" t="s">
        <v>166</v>
      </c>
      <c r="C93" s="48" t="s">
        <v>155</v>
      </c>
      <c r="D93" s="48" t="s">
        <v>155</v>
      </c>
      <c r="E93" s="49">
        <v>300000</v>
      </c>
    </row>
    <row r="94" spans="1:5" x14ac:dyDescent="0.25">
      <c r="A94" s="85" t="s">
        <v>197</v>
      </c>
      <c r="B94" s="48" t="s">
        <v>196</v>
      </c>
      <c r="C94" s="48" t="s">
        <v>142</v>
      </c>
      <c r="D94" s="48" t="s">
        <v>148</v>
      </c>
      <c r="E94" s="49">
        <v>300000</v>
      </c>
    </row>
    <row r="95" spans="1:5" x14ac:dyDescent="0.25">
      <c r="A95" s="85" t="s">
        <v>198</v>
      </c>
      <c r="B95" s="48" t="s">
        <v>196</v>
      </c>
      <c r="C95" s="48" t="s">
        <v>142</v>
      </c>
      <c r="D95" s="48" t="s">
        <v>153</v>
      </c>
      <c r="E95" s="49">
        <v>50000</v>
      </c>
    </row>
    <row r="96" spans="1:5" x14ac:dyDescent="0.25">
      <c r="A96" s="85" t="s">
        <v>201</v>
      </c>
      <c r="B96" s="48" t="s">
        <v>196</v>
      </c>
      <c r="C96" s="48" t="s">
        <v>144</v>
      </c>
      <c r="D96" s="48" t="s">
        <v>144</v>
      </c>
      <c r="E96" s="49">
        <v>500000</v>
      </c>
    </row>
    <row r="97" spans="1:5" x14ac:dyDescent="0.25">
      <c r="A97" s="85" t="s">
        <v>202</v>
      </c>
      <c r="B97" s="48" t="s">
        <v>196</v>
      </c>
      <c r="C97" s="48" t="s">
        <v>144</v>
      </c>
      <c r="D97" s="48" t="s">
        <v>153</v>
      </c>
      <c r="E97" s="49">
        <v>250000</v>
      </c>
    </row>
    <row r="98" spans="1:5" x14ac:dyDescent="0.25">
      <c r="A98" s="85" t="s">
        <v>218</v>
      </c>
      <c r="B98" s="48" t="s">
        <v>196</v>
      </c>
      <c r="C98" s="48" t="s">
        <v>144</v>
      </c>
      <c r="D98" s="48" t="s">
        <v>181</v>
      </c>
      <c r="E98" s="49">
        <v>250000</v>
      </c>
    </row>
    <row r="99" spans="1:5" x14ac:dyDescent="0.25">
      <c r="A99" s="85" t="s">
        <v>219</v>
      </c>
      <c r="B99" s="48" t="s">
        <v>196</v>
      </c>
      <c r="C99" s="48" t="s">
        <v>153</v>
      </c>
      <c r="D99" s="48" t="s">
        <v>142</v>
      </c>
      <c r="E99" s="49">
        <v>300000</v>
      </c>
    </row>
    <row r="100" spans="1:5" x14ac:dyDescent="0.25">
      <c r="A100" s="85" t="s">
        <v>203</v>
      </c>
      <c r="B100" s="48" t="s">
        <v>196</v>
      </c>
      <c r="C100" s="48" t="s">
        <v>153</v>
      </c>
      <c r="D100" s="48" t="s">
        <v>148</v>
      </c>
      <c r="E100" s="49">
        <v>1200000</v>
      </c>
    </row>
    <row r="101" spans="1:5" x14ac:dyDescent="0.25">
      <c r="A101" s="85" t="s">
        <v>204</v>
      </c>
      <c r="B101" s="48" t="s">
        <v>196</v>
      </c>
      <c r="C101" s="48" t="s">
        <v>155</v>
      </c>
      <c r="D101" s="48" t="s">
        <v>142</v>
      </c>
      <c r="E101" s="49">
        <v>495000</v>
      </c>
    </row>
    <row r="102" spans="1:5" x14ac:dyDescent="0.25">
      <c r="A102" s="85" t="s">
        <v>205</v>
      </c>
      <c r="B102" s="48" t="s">
        <v>196</v>
      </c>
      <c r="C102" s="48" t="s">
        <v>155</v>
      </c>
      <c r="D102" s="48" t="s">
        <v>144</v>
      </c>
      <c r="E102" s="49">
        <v>500000</v>
      </c>
    </row>
    <row r="103" spans="1:5" x14ac:dyDescent="0.25">
      <c r="A103" s="85" t="s">
        <v>206</v>
      </c>
      <c r="B103" s="48" t="s">
        <v>196</v>
      </c>
      <c r="C103" s="48" t="s">
        <v>155</v>
      </c>
      <c r="D103" s="48" t="s">
        <v>153</v>
      </c>
      <c r="E103" s="49">
        <v>840000</v>
      </c>
    </row>
    <row r="104" spans="1:5" x14ac:dyDescent="0.25">
      <c r="A104" s="85" t="s">
        <v>209</v>
      </c>
      <c r="B104" s="48" t="s">
        <v>210</v>
      </c>
      <c r="C104" s="48" t="s">
        <v>142</v>
      </c>
      <c r="D104" s="48" t="s">
        <v>144</v>
      </c>
      <c r="E104" s="49">
        <v>60000</v>
      </c>
    </row>
    <row r="105" spans="1:5" ht="25.5" x14ac:dyDescent="0.25">
      <c r="A105" s="50" t="s">
        <v>220</v>
      </c>
      <c r="B105" s="51"/>
      <c r="C105" s="52"/>
      <c r="D105" s="51"/>
      <c r="E105" s="53">
        <v>24360000</v>
      </c>
    </row>
    <row r="106" spans="1:5" x14ac:dyDescent="0.25">
      <c r="A106" s="55"/>
      <c r="B106" s="55"/>
      <c r="C106" s="55"/>
      <c r="D106" s="55"/>
      <c r="E106" s="55"/>
    </row>
    <row r="107" spans="1:5" x14ac:dyDescent="0.25">
      <c r="A107" s="87" t="s">
        <v>221</v>
      </c>
      <c r="B107" s="45"/>
      <c r="C107" s="45"/>
      <c r="D107" s="45"/>
      <c r="E107" s="49">
        <v>1851416901.01</v>
      </c>
    </row>
  </sheetData>
  <mergeCells count="1">
    <mergeCell ref="A1:E1"/>
  </mergeCells>
  <pageMargins left="0.70866141732283472" right="0.70866141732283472" top="0.74803149606299213" bottom="0.74803149606299213" header="0.31496062992125984" footer="0.31496062992125984"/>
  <pageSetup scale="88" orientation="portrait" r:id="rId1"/>
  <rowBreaks count="2" manualBreakCount="2">
    <brk id="30" max="16383" man="1"/>
    <brk id="7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C7"/>
  <sheetViews>
    <sheetView topLeftCell="A4" workbookViewId="0">
      <selection activeCell="C2" sqref="C2:C7"/>
    </sheetView>
  </sheetViews>
  <sheetFormatPr baseColWidth="10" defaultRowHeight="15" x14ac:dyDescent="0.25"/>
  <cols>
    <col min="3" max="3" width="73.140625" customWidth="1"/>
  </cols>
  <sheetData>
    <row r="2" spans="3:3" ht="123" customHeight="1" x14ac:dyDescent="0.25">
      <c r="C2" s="67" t="s">
        <v>223</v>
      </c>
    </row>
    <row r="3" spans="3:3" ht="42" customHeight="1" x14ac:dyDescent="0.25">
      <c r="C3" s="67" t="s">
        <v>133</v>
      </c>
    </row>
    <row r="4" spans="3:3" ht="71.25" customHeight="1" x14ac:dyDescent="0.25">
      <c r="C4" s="67" t="s">
        <v>224</v>
      </c>
    </row>
    <row r="5" spans="3:3" ht="78.75" customHeight="1" x14ac:dyDescent="0.25">
      <c r="C5" s="67" t="s">
        <v>225</v>
      </c>
    </row>
    <row r="6" spans="3:3" ht="69" customHeight="1" x14ac:dyDescent="0.25">
      <c r="C6" s="67" t="s">
        <v>226</v>
      </c>
    </row>
    <row r="7" spans="3:3" ht="42" customHeight="1" x14ac:dyDescent="0.25">
      <c r="C7" s="68" t="s">
        <v>227</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C21" sqref="C21"/>
    </sheetView>
  </sheetViews>
  <sheetFormatPr baseColWidth="10" defaultRowHeight="15" x14ac:dyDescent="0.25"/>
  <sheetData/>
  <pageMargins left="0.70866141732283472" right="0.70866141732283472" top="0.74803149606299213" bottom="0.74803149606299213" header="0.31496062992125984" footer="0.31496062992125984"/>
  <pageSetup scale="63" fitToHeight="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topLeftCell="A13" workbookViewId="0">
      <selection sqref="A1:K1"/>
    </sheetView>
  </sheetViews>
  <sheetFormatPr baseColWidth="10" defaultRowHeight="15" x14ac:dyDescent="0.25"/>
  <cols>
    <col min="1" max="1" width="35.5703125" customWidth="1"/>
    <col min="2" max="2" width="34.42578125" customWidth="1"/>
    <col min="3" max="3" width="40.28515625" customWidth="1"/>
    <col min="4" max="4" width="23.7109375" customWidth="1"/>
    <col min="5" max="5" width="36" customWidth="1"/>
    <col min="7" max="7" width="13.5703125"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55</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41.25" customHeight="1" x14ac:dyDescent="0.25">
      <c r="A9" s="157" t="s">
        <v>62</v>
      </c>
      <c r="B9" s="157" t="s">
        <v>53</v>
      </c>
      <c r="C9" s="33" t="s">
        <v>69</v>
      </c>
      <c r="D9" s="1" t="s">
        <v>54</v>
      </c>
      <c r="E9" s="1" t="s">
        <v>17</v>
      </c>
      <c r="F9" s="2" t="s">
        <v>31</v>
      </c>
      <c r="G9" s="2" t="s">
        <v>19</v>
      </c>
      <c r="H9" s="2"/>
      <c r="I9" s="2"/>
      <c r="J9" s="2"/>
      <c r="K9" s="32" t="s">
        <v>72</v>
      </c>
    </row>
    <row r="10" spans="1:11" ht="60.75" customHeight="1" x14ac:dyDescent="0.25">
      <c r="A10" s="158"/>
      <c r="B10" s="159"/>
      <c r="C10" s="10" t="s">
        <v>67</v>
      </c>
      <c r="D10" s="10" t="s">
        <v>16</v>
      </c>
      <c r="E10" s="1" t="s">
        <v>18</v>
      </c>
      <c r="F10" s="2" t="s">
        <v>31</v>
      </c>
      <c r="G10" s="2" t="s">
        <v>19</v>
      </c>
      <c r="H10" s="1"/>
      <c r="I10" s="1"/>
      <c r="J10" s="1"/>
      <c r="K10" s="4">
        <v>4</v>
      </c>
    </row>
    <row r="11" spans="1:11" ht="66.75" customHeight="1" x14ac:dyDescent="0.25">
      <c r="A11" s="158"/>
      <c r="B11" s="160" t="s">
        <v>75</v>
      </c>
      <c r="C11" s="10" t="s">
        <v>80</v>
      </c>
      <c r="D11" s="10" t="s">
        <v>20</v>
      </c>
      <c r="E11" s="9" t="s">
        <v>21</v>
      </c>
      <c r="F11" s="2" t="s">
        <v>31</v>
      </c>
      <c r="G11" s="2" t="s">
        <v>23</v>
      </c>
      <c r="H11" s="1"/>
      <c r="I11" s="1"/>
      <c r="J11" s="1"/>
      <c r="K11" s="3">
        <v>2</v>
      </c>
    </row>
    <row r="12" spans="1:11" ht="107.25" customHeight="1" x14ac:dyDescent="0.25">
      <c r="A12" s="158"/>
      <c r="B12" s="160"/>
      <c r="C12" s="10" t="s">
        <v>22</v>
      </c>
      <c r="D12" s="10" t="s">
        <v>44</v>
      </c>
      <c r="E12" s="9" t="s">
        <v>111</v>
      </c>
      <c r="F12" s="2" t="s">
        <v>31</v>
      </c>
      <c r="G12" s="2" t="s">
        <v>24</v>
      </c>
      <c r="H12" s="8"/>
      <c r="I12" s="8">
        <v>0.5</v>
      </c>
      <c r="J12" s="8">
        <v>0.25</v>
      </c>
      <c r="K12" s="8">
        <v>0.25</v>
      </c>
    </row>
    <row r="13" spans="1:11" ht="115.5" x14ac:dyDescent="0.25">
      <c r="A13" s="158"/>
      <c r="B13" s="158" t="s">
        <v>45</v>
      </c>
      <c r="C13" s="7" t="s">
        <v>25</v>
      </c>
      <c r="D13" s="10" t="s">
        <v>26</v>
      </c>
      <c r="E13" s="9" t="s">
        <v>27</v>
      </c>
      <c r="F13" s="2" t="s">
        <v>31</v>
      </c>
      <c r="G13" s="2" t="s">
        <v>24</v>
      </c>
      <c r="H13" s="8">
        <v>0.25</v>
      </c>
      <c r="I13" s="8">
        <v>0.25</v>
      </c>
      <c r="J13" s="8">
        <v>0.25</v>
      </c>
      <c r="K13" s="8">
        <v>0.25</v>
      </c>
    </row>
    <row r="14" spans="1:11" ht="111.75" customHeight="1" x14ac:dyDescent="0.25">
      <c r="A14" s="158"/>
      <c r="B14" s="158"/>
      <c r="C14" s="12" t="s">
        <v>28</v>
      </c>
      <c r="D14" s="10" t="s">
        <v>29</v>
      </c>
      <c r="E14" s="9" t="s">
        <v>30</v>
      </c>
      <c r="F14" s="2" t="s">
        <v>31</v>
      </c>
      <c r="G14" s="2" t="s">
        <v>24</v>
      </c>
      <c r="H14" s="8"/>
      <c r="I14" s="8"/>
      <c r="J14" s="8"/>
      <c r="K14" s="8">
        <v>1</v>
      </c>
    </row>
    <row r="15" spans="1:11" ht="66.75" customHeight="1" x14ac:dyDescent="0.25">
      <c r="A15" s="158"/>
      <c r="B15" s="158"/>
      <c r="C15" s="7" t="s">
        <v>70</v>
      </c>
      <c r="D15" s="10" t="s">
        <v>32</v>
      </c>
      <c r="E15" s="10" t="s">
        <v>33</v>
      </c>
      <c r="F15" s="2" t="s">
        <v>31</v>
      </c>
      <c r="G15" s="2" t="s">
        <v>23</v>
      </c>
      <c r="H15" s="1"/>
      <c r="I15" s="1"/>
      <c r="J15" s="1"/>
      <c r="K15" s="17">
        <f>32+16+91</f>
        <v>139</v>
      </c>
    </row>
    <row r="16" spans="1:11" ht="80.25" customHeight="1" x14ac:dyDescent="0.25">
      <c r="A16" s="158"/>
      <c r="B16" s="158"/>
      <c r="C16" s="7" t="s">
        <v>34</v>
      </c>
      <c r="D16" s="10" t="s">
        <v>35</v>
      </c>
      <c r="E16" s="13" t="s">
        <v>52</v>
      </c>
      <c r="F16" s="2" t="s">
        <v>36</v>
      </c>
      <c r="G16" s="2" t="s">
        <v>24</v>
      </c>
      <c r="H16" s="8"/>
      <c r="I16" s="8"/>
      <c r="J16" s="8"/>
      <c r="K16" s="8">
        <v>1</v>
      </c>
    </row>
    <row r="17" spans="1:11" ht="107.25" customHeight="1" x14ac:dyDescent="0.25">
      <c r="A17" s="158"/>
      <c r="B17" s="157" t="s">
        <v>66</v>
      </c>
      <c r="C17" s="11" t="s">
        <v>71</v>
      </c>
      <c r="D17" s="1" t="s">
        <v>48</v>
      </c>
      <c r="E17" s="1" t="s">
        <v>89</v>
      </c>
      <c r="F17" s="2" t="s">
        <v>31</v>
      </c>
      <c r="G17" s="2" t="s">
        <v>24</v>
      </c>
      <c r="H17" s="8">
        <v>1</v>
      </c>
      <c r="I17" s="8">
        <v>1</v>
      </c>
      <c r="J17" s="8">
        <v>1</v>
      </c>
      <c r="K17" s="8">
        <v>1</v>
      </c>
    </row>
    <row r="18" spans="1:11" ht="129.75" customHeight="1" x14ac:dyDescent="0.25">
      <c r="A18" s="158"/>
      <c r="B18" s="158"/>
      <c r="C18" s="7" t="s">
        <v>50</v>
      </c>
      <c r="D18" s="7" t="s">
        <v>51</v>
      </c>
      <c r="E18" s="7" t="s">
        <v>39</v>
      </c>
      <c r="F18" s="9" t="s">
        <v>31</v>
      </c>
      <c r="G18" s="9" t="s">
        <v>24</v>
      </c>
      <c r="H18" s="8">
        <v>1</v>
      </c>
      <c r="I18" s="8">
        <v>1</v>
      </c>
      <c r="J18" s="8">
        <v>1</v>
      </c>
      <c r="K18" s="8">
        <v>1</v>
      </c>
    </row>
    <row r="19" spans="1:11" ht="85.5" customHeight="1" x14ac:dyDescent="0.25">
      <c r="A19" s="158"/>
      <c r="B19" s="158"/>
      <c r="C19" s="34" t="s">
        <v>88</v>
      </c>
      <c r="D19" s="34" t="s">
        <v>40</v>
      </c>
      <c r="E19" s="35" t="s">
        <v>73</v>
      </c>
      <c r="F19" s="36" t="s">
        <v>31</v>
      </c>
      <c r="G19" s="36" t="s">
        <v>24</v>
      </c>
      <c r="H19" s="37"/>
      <c r="I19" s="37"/>
      <c r="J19" s="37"/>
      <c r="K19" s="37">
        <v>0.1</v>
      </c>
    </row>
    <row r="20" spans="1:11" ht="129.75" customHeight="1" x14ac:dyDescent="0.25">
      <c r="A20" s="7"/>
      <c r="B20" s="7" t="s">
        <v>41</v>
      </c>
      <c r="C20" s="7" t="s">
        <v>74</v>
      </c>
      <c r="D20" s="7" t="s">
        <v>42</v>
      </c>
      <c r="E20" s="7" t="s">
        <v>43</v>
      </c>
      <c r="F20" s="9" t="s">
        <v>31</v>
      </c>
      <c r="G20" s="9" t="s">
        <v>24</v>
      </c>
      <c r="H20" s="7">
        <v>1</v>
      </c>
      <c r="I20" s="7">
        <v>1</v>
      </c>
      <c r="J20" s="7">
        <v>1</v>
      </c>
      <c r="K20" s="7">
        <v>1</v>
      </c>
    </row>
  </sheetData>
  <mergeCells count="15">
    <mergeCell ref="A9:A19"/>
    <mergeCell ref="B9:B10"/>
    <mergeCell ref="B11:B12"/>
    <mergeCell ref="B13:B16"/>
    <mergeCell ref="B17:B19"/>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workbookViewId="0">
      <selection sqref="A1:K1"/>
    </sheetView>
  </sheetViews>
  <sheetFormatPr baseColWidth="10" defaultRowHeight="15" x14ac:dyDescent="0.25"/>
  <cols>
    <col min="1" max="1" width="34.140625" customWidth="1"/>
    <col min="2" max="2" width="40.5703125" customWidth="1"/>
    <col min="3" max="3" width="44.85546875" customWidth="1"/>
    <col min="4" max="4" width="30" customWidth="1"/>
    <col min="5" max="5" width="45"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56</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43.5" customHeight="1" x14ac:dyDescent="0.25">
      <c r="A9" s="157" t="s">
        <v>62</v>
      </c>
      <c r="B9" s="157" t="s">
        <v>53</v>
      </c>
      <c r="C9" s="10" t="s">
        <v>78</v>
      </c>
      <c r="D9" s="1" t="s">
        <v>54</v>
      </c>
      <c r="E9" s="1" t="s">
        <v>17</v>
      </c>
      <c r="F9" s="2" t="s">
        <v>31</v>
      </c>
      <c r="G9" s="2" t="s">
        <v>19</v>
      </c>
      <c r="H9" s="2"/>
      <c r="I9" s="2"/>
      <c r="J9" s="2"/>
      <c r="K9" s="2"/>
    </row>
    <row r="10" spans="1:11" ht="56.25" customHeight="1" x14ac:dyDescent="0.25">
      <c r="A10" s="158"/>
      <c r="B10" s="159"/>
      <c r="C10" s="10" t="s">
        <v>77</v>
      </c>
      <c r="D10" s="10" t="s">
        <v>16</v>
      </c>
      <c r="E10" s="1" t="s">
        <v>18</v>
      </c>
      <c r="F10" s="2" t="s">
        <v>31</v>
      </c>
      <c r="G10" s="2" t="s">
        <v>19</v>
      </c>
      <c r="H10" s="1"/>
      <c r="I10" s="1"/>
      <c r="J10" s="1"/>
      <c r="K10" s="4">
        <v>2</v>
      </c>
    </row>
    <row r="11" spans="1:11" ht="52.5" customHeight="1" x14ac:dyDescent="0.25">
      <c r="A11" s="158"/>
      <c r="B11" s="160" t="s">
        <v>75</v>
      </c>
      <c r="C11" s="10" t="s">
        <v>79</v>
      </c>
      <c r="D11" s="10" t="s">
        <v>20</v>
      </c>
      <c r="E11" s="9" t="s">
        <v>21</v>
      </c>
      <c r="F11" s="2" t="s">
        <v>31</v>
      </c>
      <c r="G11" s="2" t="s">
        <v>23</v>
      </c>
      <c r="H11" s="1"/>
      <c r="I11" s="1"/>
      <c r="J11" s="1"/>
      <c r="K11" s="3">
        <v>1</v>
      </c>
    </row>
    <row r="12" spans="1:11" ht="84.75" customHeight="1" x14ac:dyDescent="0.25">
      <c r="A12" s="158"/>
      <c r="B12" s="160"/>
      <c r="C12" s="10" t="s">
        <v>22</v>
      </c>
      <c r="D12" s="10" t="s">
        <v>44</v>
      </c>
      <c r="E12" s="9" t="s">
        <v>111</v>
      </c>
      <c r="F12" s="2" t="s">
        <v>31</v>
      </c>
      <c r="G12" s="2" t="s">
        <v>24</v>
      </c>
      <c r="H12" s="8"/>
      <c r="I12" s="8">
        <v>0.5</v>
      </c>
      <c r="J12" s="8">
        <v>0.25</v>
      </c>
      <c r="K12" s="8">
        <v>0.25</v>
      </c>
    </row>
    <row r="13" spans="1:11" ht="90.75" customHeight="1" x14ac:dyDescent="0.25">
      <c r="A13" s="158"/>
      <c r="B13" s="158" t="s">
        <v>81</v>
      </c>
      <c r="C13" s="7" t="s">
        <v>83</v>
      </c>
      <c r="D13" s="10" t="s">
        <v>26</v>
      </c>
      <c r="E13" s="9" t="s">
        <v>27</v>
      </c>
      <c r="F13" s="2" t="s">
        <v>31</v>
      </c>
      <c r="G13" s="2" t="s">
        <v>24</v>
      </c>
      <c r="H13" s="8">
        <v>0.25</v>
      </c>
      <c r="I13" s="8">
        <v>0.25</v>
      </c>
      <c r="J13" s="8">
        <v>0.25</v>
      </c>
      <c r="K13" s="8">
        <v>0.25</v>
      </c>
    </row>
    <row r="14" spans="1:11" ht="86.25" customHeight="1" x14ac:dyDescent="0.25">
      <c r="A14" s="158"/>
      <c r="B14" s="158"/>
      <c r="C14" s="12" t="s">
        <v>82</v>
      </c>
      <c r="D14" s="10" t="s">
        <v>29</v>
      </c>
      <c r="E14" s="9" t="s">
        <v>30</v>
      </c>
      <c r="F14" s="2" t="s">
        <v>31</v>
      </c>
      <c r="G14" s="2" t="s">
        <v>24</v>
      </c>
      <c r="H14" s="8"/>
      <c r="I14" s="8"/>
      <c r="J14" s="8"/>
      <c r="K14" s="8">
        <v>1</v>
      </c>
    </row>
    <row r="15" spans="1:11" ht="52.5" customHeight="1" x14ac:dyDescent="0.25">
      <c r="A15" s="158"/>
      <c r="B15" s="158"/>
      <c r="C15" s="7" t="s">
        <v>84</v>
      </c>
      <c r="D15" s="10" t="s">
        <v>37</v>
      </c>
      <c r="E15" s="10" t="s">
        <v>38</v>
      </c>
      <c r="F15" s="2" t="s">
        <v>31</v>
      </c>
      <c r="G15" s="2" t="s">
        <v>23</v>
      </c>
      <c r="H15" s="1"/>
      <c r="I15" s="1"/>
      <c r="J15" s="1"/>
      <c r="K15" s="2">
        <v>194</v>
      </c>
    </row>
    <row r="16" spans="1:11" ht="72" customHeight="1" x14ac:dyDescent="0.25">
      <c r="A16" s="158"/>
      <c r="B16" s="158"/>
      <c r="C16" s="11" t="s">
        <v>46</v>
      </c>
      <c r="D16" s="7" t="s">
        <v>47</v>
      </c>
      <c r="E16" s="16" t="s">
        <v>52</v>
      </c>
      <c r="F16" s="2" t="s">
        <v>31</v>
      </c>
      <c r="G16" s="2" t="s">
        <v>24</v>
      </c>
      <c r="H16" s="8">
        <v>1</v>
      </c>
      <c r="I16" s="8">
        <v>1</v>
      </c>
      <c r="J16" s="8">
        <v>1</v>
      </c>
      <c r="K16" s="8">
        <v>1</v>
      </c>
    </row>
    <row r="17" spans="1:11" ht="88.5" customHeight="1" x14ac:dyDescent="0.25">
      <c r="A17" s="158"/>
      <c r="B17" s="157" t="s">
        <v>66</v>
      </c>
      <c r="C17" s="11" t="s">
        <v>85</v>
      </c>
      <c r="D17" s="1" t="s">
        <v>48</v>
      </c>
      <c r="E17" s="1" t="s">
        <v>90</v>
      </c>
      <c r="F17" s="2" t="s">
        <v>31</v>
      </c>
      <c r="G17" s="2" t="s">
        <v>24</v>
      </c>
      <c r="H17" s="8">
        <v>1</v>
      </c>
      <c r="I17" s="8">
        <v>1</v>
      </c>
      <c r="J17" s="8">
        <v>1</v>
      </c>
      <c r="K17" s="8">
        <v>1</v>
      </c>
    </row>
    <row r="18" spans="1:11" ht="102.75" customHeight="1" x14ac:dyDescent="0.25">
      <c r="A18" s="158"/>
      <c r="B18" s="158"/>
      <c r="C18" s="7" t="s">
        <v>86</v>
      </c>
      <c r="D18" s="7" t="s">
        <v>87</v>
      </c>
      <c r="E18" s="7" t="s">
        <v>39</v>
      </c>
      <c r="F18" s="9" t="s">
        <v>31</v>
      </c>
      <c r="G18" s="9" t="s">
        <v>24</v>
      </c>
      <c r="H18" s="8">
        <v>1</v>
      </c>
      <c r="I18" s="8">
        <v>1</v>
      </c>
      <c r="J18" s="8">
        <v>1</v>
      </c>
      <c r="K18" s="8">
        <v>1</v>
      </c>
    </row>
    <row r="19" spans="1:11" ht="84" customHeight="1" x14ac:dyDescent="0.25">
      <c r="A19" s="7"/>
      <c r="B19" s="7" t="s">
        <v>41</v>
      </c>
      <c r="C19" s="7" t="s">
        <v>74</v>
      </c>
      <c r="D19" s="7" t="s">
        <v>42</v>
      </c>
      <c r="E19" s="7" t="s">
        <v>43</v>
      </c>
      <c r="F19" s="9" t="s">
        <v>31</v>
      </c>
      <c r="G19" s="9" t="s">
        <v>24</v>
      </c>
      <c r="H19" s="7">
        <v>1</v>
      </c>
      <c r="I19" s="7">
        <v>1</v>
      </c>
      <c r="J19" s="7">
        <v>1</v>
      </c>
      <c r="K19" s="7">
        <v>1</v>
      </c>
    </row>
  </sheetData>
  <mergeCells count="15">
    <mergeCell ref="A9:A18"/>
    <mergeCell ref="B9:B10"/>
    <mergeCell ref="B11:B12"/>
    <mergeCell ref="B13:B16"/>
    <mergeCell ref="B17:B18"/>
    <mergeCell ref="A1:K1"/>
    <mergeCell ref="A6:A8"/>
    <mergeCell ref="B6:B8"/>
    <mergeCell ref="C6:K6"/>
    <mergeCell ref="C7:C8"/>
    <mergeCell ref="D7:D8"/>
    <mergeCell ref="E7:E8"/>
    <mergeCell ref="F7:F8"/>
    <mergeCell ref="G7:G8"/>
    <mergeCell ref="H7:K7"/>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workbookViewId="0">
      <selection sqref="A1:K1"/>
    </sheetView>
  </sheetViews>
  <sheetFormatPr baseColWidth="10" defaultRowHeight="15" x14ac:dyDescent="0.25"/>
  <cols>
    <col min="1" max="1" width="15.85546875" customWidth="1"/>
    <col min="2" max="2" width="55.5703125" customWidth="1"/>
    <col min="3" max="3" width="47.85546875" customWidth="1"/>
    <col min="4" max="4" width="27.5703125" customWidth="1"/>
    <col min="5" max="5" width="32"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57</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33" x14ac:dyDescent="0.25">
      <c r="A9" s="157" t="s">
        <v>62</v>
      </c>
      <c r="B9" s="157" t="s">
        <v>53</v>
      </c>
      <c r="C9" s="10" t="s">
        <v>78</v>
      </c>
      <c r="D9" s="1" t="s">
        <v>54</v>
      </c>
      <c r="E9" s="1" t="s">
        <v>17</v>
      </c>
      <c r="F9" s="2" t="s">
        <v>31</v>
      </c>
      <c r="G9" s="2" t="s">
        <v>19</v>
      </c>
      <c r="H9" s="2"/>
      <c r="I9" s="2"/>
      <c r="J9" s="2"/>
      <c r="K9" s="2" t="s">
        <v>91</v>
      </c>
    </row>
    <row r="10" spans="1:11" ht="49.5" x14ac:dyDescent="0.25">
      <c r="A10" s="158"/>
      <c r="B10" s="159"/>
      <c r="C10" s="10" t="s">
        <v>77</v>
      </c>
      <c r="D10" s="10" t="s">
        <v>16</v>
      </c>
      <c r="E10" s="1" t="s">
        <v>18</v>
      </c>
      <c r="F10" s="2" t="s">
        <v>31</v>
      </c>
      <c r="G10" s="2" t="s">
        <v>19</v>
      </c>
      <c r="H10" s="1"/>
      <c r="I10" s="1"/>
      <c r="J10" s="1"/>
      <c r="K10" s="4">
        <v>2</v>
      </c>
    </row>
    <row r="11" spans="1:11" ht="54.95" customHeight="1" x14ac:dyDescent="0.25">
      <c r="A11" s="158"/>
      <c r="B11" s="160" t="s">
        <v>115</v>
      </c>
      <c r="C11" s="10" t="s">
        <v>92</v>
      </c>
      <c r="D11" s="10" t="s">
        <v>20</v>
      </c>
      <c r="E11" s="9" t="s">
        <v>21</v>
      </c>
      <c r="F11" s="2" t="s">
        <v>31</v>
      </c>
      <c r="G11" s="2" t="s">
        <v>23</v>
      </c>
      <c r="H11" s="1"/>
      <c r="I11" s="1"/>
      <c r="J11" s="1"/>
      <c r="K11" s="3">
        <v>2</v>
      </c>
    </row>
    <row r="12" spans="1:11" ht="124.5" customHeight="1" x14ac:dyDescent="0.25">
      <c r="A12" s="158"/>
      <c r="B12" s="160"/>
      <c r="C12" s="10" t="s">
        <v>22</v>
      </c>
      <c r="D12" s="10" t="s">
        <v>44</v>
      </c>
      <c r="E12" s="9" t="s">
        <v>111</v>
      </c>
      <c r="F12" s="2" t="s">
        <v>31</v>
      </c>
      <c r="G12" s="2" t="s">
        <v>24</v>
      </c>
      <c r="H12" s="8"/>
      <c r="I12" s="8">
        <v>0.5</v>
      </c>
      <c r="J12" s="8">
        <v>0.25</v>
      </c>
      <c r="K12" s="8">
        <v>0.25</v>
      </c>
    </row>
    <row r="13" spans="1:11" ht="79.5" customHeight="1" x14ac:dyDescent="0.25">
      <c r="A13" s="158"/>
      <c r="B13" s="158" t="s">
        <v>45</v>
      </c>
      <c r="C13" s="7" t="s">
        <v>83</v>
      </c>
      <c r="D13" s="10" t="s">
        <v>26</v>
      </c>
      <c r="E13" s="9" t="s">
        <v>27</v>
      </c>
      <c r="F13" s="2" t="s">
        <v>31</v>
      </c>
      <c r="G13" s="2" t="s">
        <v>24</v>
      </c>
      <c r="H13" s="8">
        <v>0.25</v>
      </c>
      <c r="I13" s="8">
        <v>0.25</v>
      </c>
      <c r="J13" s="8">
        <v>0.25</v>
      </c>
      <c r="K13" s="8">
        <v>0.25</v>
      </c>
    </row>
    <row r="14" spans="1:11" ht="67.5" customHeight="1" x14ac:dyDescent="0.25">
      <c r="A14" s="158"/>
      <c r="B14" s="158"/>
      <c r="C14" s="12" t="s">
        <v>82</v>
      </c>
      <c r="D14" s="10" t="s">
        <v>29</v>
      </c>
      <c r="E14" s="9" t="s">
        <v>30</v>
      </c>
      <c r="F14" s="2" t="s">
        <v>31</v>
      </c>
      <c r="G14" s="2" t="s">
        <v>24</v>
      </c>
      <c r="H14" s="8"/>
      <c r="I14" s="8"/>
      <c r="J14" s="8"/>
      <c r="K14" s="8">
        <v>1</v>
      </c>
    </row>
    <row r="15" spans="1:11" ht="54.95" customHeight="1" x14ac:dyDescent="0.25">
      <c r="A15" s="158"/>
      <c r="B15" s="158"/>
      <c r="C15" s="7" t="s">
        <v>93</v>
      </c>
      <c r="D15" s="10" t="s">
        <v>32</v>
      </c>
      <c r="E15" s="10" t="s">
        <v>33</v>
      </c>
      <c r="F15" s="2" t="s">
        <v>31</v>
      </c>
      <c r="G15" s="2" t="s">
        <v>23</v>
      </c>
      <c r="H15" s="1"/>
      <c r="I15" s="1"/>
      <c r="J15" s="1"/>
      <c r="K15" s="18">
        <f>24+80</f>
        <v>104</v>
      </c>
    </row>
    <row r="16" spans="1:11" ht="54.95" customHeight="1" x14ac:dyDescent="0.25">
      <c r="A16" s="158"/>
      <c r="B16" s="158"/>
      <c r="C16" s="7" t="s">
        <v>34</v>
      </c>
      <c r="D16" s="10" t="s">
        <v>35</v>
      </c>
      <c r="E16" s="13" t="s">
        <v>52</v>
      </c>
      <c r="F16" s="2" t="s">
        <v>36</v>
      </c>
      <c r="G16" s="2" t="s">
        <v>24</v>
      </c>
      <c r="H16" s="8"/>
      <c r="I16" s="8"/>
      <c r="J16" s="8"/>
      <c r="K16" s="8">
        <v>1</v>
      </c>
    </row>
    <row r="17" spans="1:11" ht="100.5" customHeight="1" x14ac:dyDescent="0.25">
      <c r="A17" s="158"/>
      <c r="B17" s="157" t="s">
        <v>66</v>
      </c>
      <c r="C17" s="11" t="s">
        <v>65</v>
      </c>
      <c r="D17" s="1" t="s">
        <v>48</v>
      </c>
      <c r="E17" s="1" t="s">
        <v>94</v>
      </c>
      <c r="F17" s="2" t="s">
        <v>31</v>
      </c>
      <c r="G17" s="2" t="s">
        <v>24</v>
      </c>
      <c r="H17" s="8">
        <v>1</v>
      </c>
      <c r="I17" s="8">
        <v>1</v>
      </c>
      <c r="J17" s="8">
        <v>1</v>
      </c>
      <c r="K17" s="8">
        <v>1</v>
      </c>
    </row>
    <row r="18" spans="1:11" ht="100.5" customHeight="1" x14ac:dyDescent="0.25">
      <c r="A18" s="158"/>
      <c r="B18" s="158"/>
      <c r="C18" s="7" t="s">
        <v>114</v>
      </c>
      <c r="D18" s="7" t="s">
        <v>51</v>
      </c>
      <c r="E18" s="7" t="s">
        <v>39</v>
      </c>
      <c r="F18" s="9" t="s">
        <v>31</v>
      </c>
      <c r="G18" s="9" t="s">
        <v>24</v>
      </c>
      <c r="H18" s="8">
        <v>1</v>
      </c>
      <c r="I18" s="8">
        <v>1</v>
      </c>
      <c r="J18" s="8">
        <v>1</v>
      </c>
      <c r="K18" s="8">
        <v>1</v>
      </c>
    </row>
    <row r="19" spans="1:11" ht="83.25" customHeight="1" x14ac:dyDescent="0.25">
      <c r="A19" s="7"/>
      <c r="B19" s="7" t="s">
        <v>41</v>
      </c>
      <c r="C19" s="7" t="s">
        <v>74</v>
      </c>
      <c r="D19" s="7" t="s">
        <v>42</v>
      </c>
      <c r="E19" s="7" t="s">
        <v>43</v>
      </c>
      <c r="F19" s="9" t="s">
        <v>31</v>
      </c>
      <c r="G19" s="9" t="s">
        <v>24</v>
      </c>
      <c r="H19" s="7">
        <v>1</v>
      </c>
      <c r="I19" s="7">
        <v>1</v>
      </c>
      <c r="J19" s="7">
        <v>1</v>
      </c>
      <c r="K19" s="7">
        <v>1</v>
      </c>
    </row>
  </sheetData>
  <mergeCells count="15">
    <mergeCell ref="A9:A18"/>
    <mergeCell ref="B9:B10"/>
    <mergeCell ref="B11:B12"/>
    <mergeCell ref="B13:B16"/>
    <mergeCell ref="B17:B18"/>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topLeftCell="A10" workbookViewId="0">
      <selection sqref="A1:K1"/>
    </sheetView>
  </sheetViews>
  <sheetFormatPr baseColWidth="10" defaultRowHeight="15" x14ac:dyDescent="0.25"/>
  <cols>
    <col min="2" max="2" width="52.5703125" customWidth="1"/>
    <col min="3" max="3" width="48" customWidth="1"/>
    <col min="4" max="4" width="28.85546875" customWidth="1"/>
    <col min="5" max="5" width="31.140625" customWidth="1"/>
  </cols>
  <sheetData>
    <row r="1" spans="1:11" ht="27" x14ac:dyDescent="0.45">
      <c r="A1" s="155" t="s">
        <v>116</v>
      </c>
      <c r="B1" s="155"/>
      <c r="C1" s="155"/>
      <c r="D1" s="155"/>
      <c r="E1" s="155"/>
      <c r="F1" s="155"/>
      <c r="G1" s="155"/>
      <c r="H1" s="155"/>
      <c r="I1" s="155"/>
      <c r="J1" s="155"/>
      <c r="K1" s="155"/>
    </row>
    <row r="2" spans="1:11" ht="16.5" x14ac:dyDescent="0.3">
      <c r="A2" s="6" t="s">
        <v>1</v>
      </c>
      <c r="B2" s="5"/>
      <c r="C2" s="5"/>
      <c r="D2" s="5"/>
      <c r="E2" s="5"/>
      <c r="F2" s="15"/>
      <c r="G2" s="15"/>
      <c r="H2" s="5"/>
      <c r="I2" s="5"/>
      <c r="J2" s="5"/>
      <c r="K2" s="5"/>
    </row>
    <row r="3" spans="1:11" ht="16.5" x14ac:dyDescent="0.3">
      <c r="A3" s="6" t="s">
        <v>14</v>
      </c>
      <c r="B3" s="5"/>
      <c r="C3" s="5"/>
      <c r="D3" s="5"/>
      <c r="E3" s="5"/>
      <c r="F3" s="15"/>
      <c r="G3" s="15"/>
      <c r="H3" s="5"/>
      <c r="I3" s="5"/>
      <c r="J3" s="5"/>
      <c r="K3" s="5"/>
    </row>
    <row r="4" spans="1:11" ht="16.5" x14ac:dyDescent="0.3">
      <c r="A4" s="6" t="s">
        <v>0</v>
      </c>
      <c r="B4" s="6" t="s">
        <v>58</v>
      </c>
      <c r="C4" s="5"/>
      <c r="D4" s="5"/>
      <c r="E4" s="5"/>
      <c r="F4" s="15"/>
      <c r="G4" s="15"/>
      <c r="H4" s="5"/>
      <c r="I4" s="5"/>
      <c r="J4" s="5"/>
      <c r="K4" s="5"/>
    </row>
    <row r="5" spans="1:11" ht="16.5" x14ac:dyDescent="0.3">
      <c r="A5" s="6" t="s">
        <v>112</v>
      </c>
      <c r="B5" s="6" t="s">
        <v>113</v>
      </c>
      <c r="C5" s="5"/>
      <c r="D5" s="5"/>
      <c r="E5" s="5"/>
      <c r="F5" s="30"/>
      <c r="G5" s="30"/>
      <c r="H5" s="5"/>
      <c r="I5" s="5"/>
      <c r="J5" s="5"/>
      <c r="K5" s="5"/>
    </row>
    <row r="6" spans="1:11" ht="16.5" x14ac:dyDescent="0.3">
      <c r="A6" s="139" t="s">
        <v>2</v>
      </c>
      <c r="B6" s="139" t="s">
        <v>3</v>
      </c>
      <c r="C6" s="156" t="s">
        <v>4</v>
      </c>
      <c r="D6" s="156"/>
      <c r="E6" s="156"/>
      <c r="F6" s="156"/>
      <c r="G6" s="156"/>
      <c r="H6" s="156"/>
      <c r="I6" s="156"/>
      <c r="J6" s="156"/>
      <c r="K6" s="156"/>
    </row>
    <row r="7" spans="1:11" ht="16.5" x14ac:dyDescent="0.25">
      <c r="A7" s="139"/>
      <c r="B7" s="139"/>
      <c r="C7" s="139" t="s">
        <v>13</v>
      </c>
      <c r="D7" s="139" t="s">
        <v>5</v>
      </c>
      <c r="E7" s="139" t="s">
        <v>6</v>
      </c>
      <c r="F7" s="139" t="s">
        <v>15</v>
      </c>
      <c r="G7" s="139" t="s">
        <v>7</v>
      </c>
      <c r="H7" s="139" t="s">
        <v>8</v>
      </c>
      <c r="I7" s="139"/>
      <c r="J7" s="139"/>
      <c r="K7" s="139"/>
    </row>
    <row r="8" spans="1:11" ht="16.5" x14ac:dyDescent="0.25">
      <c r="A8" s="139"/>
      <c r="B8" s="139"/>
      <c r="C8" s="139"/>
      <c r="D8" s="139"/>
      <c r="E8" s="139"/>
      <c r="F8" s="139"/>
      <c r="G8" s="139"/>
      <c r="H8" s="14" t="s">
        <v>9</v>
      </c>
      <c r="I8" s="14" t="s">
        <v>10</v>
      </c>
      <c r="J8" s="14" t="s">
        <v>11</v>
      </c>
      <c r="K8" s="14" t="s">
        <v>12</v>
      </c>
    </row>
    <row r="9" spans="1:11" ht="38.25" customHeight="1" x14ac:dyDescent="0.25">
      <c r="A9" s="157" t="s">
        <v>62</v>
      </c>
      <c r="B9" s="157" t="s">
        <v>53</v>
      </c>
      <c r="C9" s="10" t="s">
        <v>97</v>
      </c>
      <c r="D9" s="1" t="s">
        <v>54</v>
      </c>
      <c r="E9" s="1" t="s">
        <v>17</v>
      </c>
      <c r="F9" s="2" t="s">
        <v>31</v>
      </c>
      <c r="G9" s="2" t="s">
        <v>19</v>
      </c>
      <c r="H9" s="2"/>
      <c r="I9" s="2"/>
      <c r="J9" s="2"/>
      <c r="K9" s="2" t="s">
        <v>91</v>
      </c>
    </row>
    <row r="10" spans="1:11" ht="54.95" customHeight="1" x14ac:dyDescent="0.25">
      <c r="A10" s="158"/>
      <c r="B10" s="159"/>
      <c r="C10" s="10" t="s">
        <v>96</v>
      </c>
      <c r="D10" s="10" t="s">
        <v>16</v>
      </c>
      <c r="E10" s="1" t="s">
        <v>18</v>
      </c>
      <c r="F10" s="2" t="s">
        <v>31</v>
      </c>
      <c r="G10" s="2" t="s">
        <v>19</v>
      </c>
      <c r="H10" s="1"/>
      <c r="I10" s="1"/>
      <c r="J10" s="1"/>
      <c r="K10" s="4">
        <v>2</v>
      </c>
    </row>
    <row r="11" spans="1:11" ht="54.95" customHeight="1" x14ac:dyDescent="0.25">
      <c r="A11" s="158"/>
      <c r="B11" s="160" t="s">
        <v>75</v>
      </c>
      <c r="C11" s="10" t="s">
        <v>98</v>
      </c>
      <c r="D11" s="10" t="s">
        <v>20</v>
      </c>
      <c r="E11" s="9" t="s">
        <v>21</v>
      </c>
      <c r="F11" s="2" t="s">
        <v>31</v>
      </c>
      <c r="G11" s="2" t="s">
        <v>23</v>
      </c>
      <c r="H11" s="1"/>
      <c r="I11" s="1"/>
      <c r="J11" s="1"/>
      <c r="K11" s="3">
        <v>7</v>
      </c>
    </row>
    <row r="12" spans="1:11" ht="123" customHeight="1" x14ac:dyDescent="0.25">
      <c r="A12" s="158"/>
      <c r="B12" s="160"/>
      <c r="C12" s="10" t="s">
        <v>22</v>
      </c>
      <c r="D12" s="10" t="s">
        <v>44</v>
      </c>
      <c r="E12" s="9" t="s">
        <v>111</v>
      </c>
      <c r="F12" s="2" t="s">
        <v>31</v>
      </c>
      <c r="G12" s="2" t="s">
        <v>24</v>
      </c>
      <c r="H12" s="8"/>
      <c r="I12" s="8">
        <v>0.5</v>
      </c>
      <c r="J12" s="8">
        <v>0.25</v>
      </c>
      <c r="K12" s="8">
        <v>0.25</v>
      </c>
    </row>
    <row r="13" spans="1:11" ht="131.25" customHeight="1" x14ac:dyDescent="0.25">
      <c r="A13" s="158"/>
      <c r="B13" s="158" t="s">
        <v>45</v>
      </c>
      <c r="C13" s="7" t="s">
        <v>83</v>
      </c>
      <c r="D13" s="10" t="s">
        <v>26</v>
      </c>
      <c r="E13" s="9" t="s">
        <v>27</v>
      </c>
      <c r="F13" s="2" t="s">
        <v>31</v>
      </c>
      <c r="G13" s="2" t="s">
        <v>24</v>
      </c>
      <c r="H13" s="8">
        <v>0.25</v>
      </c>
      <c r="I13" s="8">
        <v>0.25</v>
      </c>
      <c r="J13" s="8">
        <v>0.25</v>
      </c>
      <c r="K13" s="8">
        <v>0.25</v>
      </c>
    </row>
    <row r="14" spans="1:11" ht="54.95" customHeight="1" x14ac:dyDescent="0.25">
      <c r="A14" s="158"/>
      <c r="B14" s="158"/>
      <c r="C14" s="12" t="s">
        <v>28</v>
      </c>
      <c r="D14" s="10" t="s">
        <v>29</v>
      </c>
      <c r="E14" s="9" t="s">
        <v>30</v>
      </c>
      <c r="F14" s="2" t="s">
        <v>31</v>
      </c>
      <c r="G14" s="2" t="s">
        <v>24</v>
      </c>
      <c r="H14" s="8"/>
      <c r="I14" s="8"/>
      <c r="J14" s="8"/>
      <c r="K14" s="8">
        <v>1</v>
      </c>
    </row>
    <row r="15" spans="1:11" ht="54.95" customHeight="1" x14ac:dyDescent="0.25">
      <c r="A15" s="158"/>
      <c r="B15" s="158"/>
      <c r="C15" s="7" t="s">
        <v>99</v>
      </c>
      <c r="D15" s="10" t="s">
        <v>37</v>
      </c>
      <c r="E15" s="10" t="s">
        <v>38</v>
      </c>
      <c r="F15" s="2" t="s">
        <v>31</v>
      </c>
      <c r="G15" s="2" t="s">
        <v>23</v>
      </c>
      <c r="H15" s="2"/>
      <c r="I15" s="2"/>
      <c r="J15" s="2"/>
      <c r="K15" s="22">
        <f>1040+172+109</f>
        <v>1321</v>
      </c>
    </row>
    <row r="16" spans="1:11" ht="78.75" customHeight="1" x14ac:dyDescent="0.25">
      <c r="A16" s="158"/>
      <c r="B16" s="159"/>
      <c r="C16" s="11" t="s">
        <v>46</v>
      </c>
      <c r="D16" s="7" t="s">
        <v>47</v>
      </c>
      <c r="E16" s="13" t="s">
        <v>52</v>
      </c>
      <c r="F16" s="2" t="s">
        <v>31</v>
      </c>
      <c r="G16" s="2" t="s">
        <v>24</v>
      </c>
      <c r="H16" s="8">
        <v>1</v>
      </c>
      <c r="I16" s="8">
        <v>1</v>
      </c>
      <c r="J16" s="8">
        <v>1</v>
      </c>
      <c r="K16" s="8">
        <v>1</v>
      </c>
    </row>
    <row r="17" spans="1:11" ht="105" customHeight="1" x14ac:dyDescent="0.25">
      <c r="A17" s="158"/>
      <c r="B17" s="157" t="s">
        <v>66</v>
      </c>
      <c r="C17" s="11" t="s">
        <v>65</v>
      </c>
      <c r="D17" s="1" t="s">
        <v>48</v>
      </c>
      <c r="E17" s="1" t="s">
        <v>49</v>
      </c>
      <c r="F17" s="2" t="s">
        <v>31</v>
      </c>
      <c r="G17" s="2" t="s">
        <v>24</v>
      </c>
      <c r="H17" s="8">
        <v>1</v>
      </c>
      <c r="I17" s="8">
        <v>1</v>
      </c>
      <c r="J17" s="8">
        <v>1</v>
      </c>
      <c r="K17" s="8">
        <v>1</v>
      </c>
    </row>
    <row r="18" spans="1:11" ht="129" customHeight="1" x14ac:dyDescent="0.25">
      <c r="A18" s="158"/>
      <c r="B18" s="158"/>
      <c r="C18" s="7" t="s">
        <v>95</v>
      </c>
      <c r="D18" s="7" t="s">
        <v>87</v>
      </c>
      <c r="E18" s="7" t="s">
        <v>39</v>
      </c>
      <c r="F18" s="9" t="s">
        <v>31</v>
      </c>
      <c r="G18" s="9" t="s">
        <v>24</v>
      </c>
      <c r="H18" s="8">
        <v>1</v>
      </c>
      <c r="I18" s="8">
        <v>1</v>
      </c>
      <c r="J18" s="8">
        <v>1</v>
      </c>
      <c r="K18" s="8">
        <v>1</v>
      </c>
    </row>
    <row r="19" spans="1:11" ht="73.5" customHeight="1" x14ac:dyDescent="0.25">
      <c r="A19" s="7"/>
      <c r="B19" s="7" t="s">
        <v>41</v>
      </c>
      <c r="C19" s="7" t="s">
        <v>74</v>
      </c>
      <c r="D19" s="7" t="s">
        <v>100</v>
      </c>
      <c r="E19" s="7" t="s">
        <v>43</v>
      </c>
      <c r="F19" s="9" t="s">
        <v>31</v>
      </c>
      <c r="G19" s="9" t="s">
        <v>24</v>
      </c>
      <c r="H19" s="7">
        <v>1</v>
      </c>
      <c r="I19" s="7">
        <v>1</v>
      </c>
      <c r="J19" s="7">
        <v>1</v>
      </c>
      <c r="K19" s="7">
        <v>1</v>
      </c>
    </row>
  </sheetData>
  <mergeCells count="15">
    <mergeCell ref="A9:A18"/>
    <mergeCell ref="B9:B10"/>
    <mergeCell ref="B11:B12"/>
    <mergeCell ref="B13:B16"/>
    <mergeCell ref="B17:B18"/>
    <mergeCell ref="A1:K1"/>
    <mergeCell ref="A6:A8"/>
    <mergeCell ref="B6:B8"/>
    <mergeCell ref="C6:K6"/>
    <mergeCell ref="C7:C8"/>
    <mergeCell ref="D7:D8"/>
    <mergeCell ref="E7:E8"/>
    <mergeCell ref="F7:F8"/>
    <mergeCell ref="G7:G8"/>
    <mergeCell ref="H7:K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Presup INDEP 2019</vt:lpstr>
      <vt:lpstr>Presup para JD</vt:lpstr>
      <vt:lpstr>Salida final de Presup con ajus</vt:lpstr>
      <vt:lpstr>Hoja1</vt:lpstr>
      <vt:lpstr>Prevenc Inund Dirección</vt:lpstr>
      <vt:lpstr>Región HNorte</vt:lpstr>
      <vt:lpstr>Región Brunca</vt:lpstr>
      <vt:lpstr>Región Chorotega</vt:lpstr>
      <vt:lpstr>Región Huetar Caribe</vt:lpstr>
      <vt:lpstr>Región Pacifico Central</vt:lpstr>
      <vt:lpstr>Reg Central Occidental</vt:lpstr>
      <vt:lpstr>Reg Central Oriental</vt:lpstr>
      <vt:lpstr>'Presup INDEP 2019'!Área_de_impresión</vt:lpstr>
      <vt:lpstr>'Presup INDEP 2019'!Títulos_a_imprimir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2018-11-12T17:22:22Z</cp:lastPrinted>
  <dcterms:created xsi:type="dcterms:W3CDTF">2015-01-16T16:24:43Z</dcterms:created>
  <dcterms:modified xsi:type="dcterms:W3CDTF">2019-04-03T15:46:39Z</dcterms:modified>
</cp:coreProperties>
</file>